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D-RACUN\Desktop\FINANCIJSKI IZVJEŠTAJI\2022\godišnj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G280" i="9"/>
  <c r="E280" i="9" s="1"/>
  <c r="B280" i="9" s="1"/>
  <c r="F280" i="9"/>
  <c r="H279" i="9"/>
  <c r="G279" i="9"/>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L257" i="9"/>
  <c r="E257" i="9"/>
  <c r="B257" i="9"/>
  <c r="M256" i="9"/>
  <c r="L256" i="9"/>
  <c r="F256" i="9" s="1"/>
  <c r="E256" i="9"/>
  <c r="B256" i="9" s="1"/>
  <c r="M255" i="9"/>
  <c r="L255" i="9"/>
  <c r="F255" i="9"/>
  <c r="B255" i="9" s="1"/>
  <c r="E255" i="9"/>
  <c r="M254" i="9"/>
  <c r="L254" i="9"/>
  <c r="F254" i="9" s="1"/>
  <c r="B254" i="9" s="1"/>
  <c r="E254" i="9"/>
  <c r="M253" i="9"/>
  <c r="F253" i="9" s="1"/>
  <c r="B253" i="9" s="1"/>
  <c r="L253" i="9"/>
  <c r="E253" i="9"/>
  <c r="M252" i="9"/>
  <c r="L252" i="9"/>
  <c r="F252" i="9" s="1"/>
  <c r="E252" i="9"/>
  <c r="M251" i="9"/>
  <c r="L251" i="9"/>
  <c r="F251" i="9"/>
  <c r="B251" i="9" s="1"/>
  <c r="E251" i="9"/>
  <c r="M250" i="9"/>
  <c r="L250" i="9"/>
  <c r="F250" i="9" s="1"/>
  <c r="B250" i="9" s="1"/>
  <c r="E250" i="9"/>
  <c r="M249" i="9"/>
  <c r="F249" i="9" s="1"/>
  <c r="L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M243" i="9"/>
  <c r="L243" i="9"/>
  <c r="F243" i="9"/>
  <c r="B243" i="9" s="1"/>
  <c r="E243" i="9"/>
  <c r="M242" i="9"/>
  <c r="L242" i="9"/>
  <c r="F242" i="9" s="1"/>
  <c r="B242" i="9" s="1"/>
  <c r="E242" i="9"/>
  <c r="M241" i="9"/>
  <c r="F241" i="9" s="1"/>
  <c r="L241" i="9"/>
  <c r="E241" i="9"/>
  <c r="B241" i="9"/>
  <c r="M240" i="9"/>
  <c r="L240" i="9"/>
  <c r="F240" i="9" s="1"/>
  <c r="E240" i="9"/>
  <c r="B240" i="9" s="1"/>
  <c r="M239" i="9"/>
  <c r="L239" i="9"/>
  <c r="F239" i="9"/>
  <c r="B239" i="9" s="1"/>
  <c r="E239" i="9"/>
  <c r="M238" i="9"/>
  <c r="L238" i="9"/>
  <c r="F238" i="9" s="1"/>
  <c r="B238" i="9" s="1"/>
  <c r="E238" i="9"/>
  <c r="M237" i="9"/>
  <c r="F237" i="9" s="1"/>
  <c r="B237" i="9" s="1"/>
  <c r="L237" i="9"/>
  <c r="E237" i="9"/>
  <c r="M236" i="9"/>
  <c r="L236" i="9"/>
  <c r="F236" i="9" s="1"/>
  <c r="E236" i="9"/>
  <c r="M235" i="9"/>
  <c r="L235" i="9"/>
  <c r="F235" i="9"/>
  <c r="B235" i="9" s="1"/>
  <c r="E235" i="9"/>
  <c r="M234" i="9"/>
  <c r="L234" i="9"/>
  <c r="F234" i="9" s="1"/>
  <c r="B234" i="9" s="1"/>
  <c r="E234" i="9"/>
  <c r="M233" i="9"/>
  <c r="F233" i="9" s="1"/>
  <c r="L233" i="9"/>
  <c r="E233" i="9"/>
  <c r="B233" i="9"/>
  <c r="M232" i="9"/>
  <c r="L232" i="9"/>
  <c r="F232" i="9" s="1"/>
  <c r="E232" i="9"/>
  <c r="B232" i="9" s="1"/>
  <c r="M231" i="9"/>
  <c r="L231" i="9"/>
  <c r="F231" i="9"/>
  <c r="B231" i="9" s="1"/>
  <c r="E231" i="9"/>
  <c r="M230" i="9"/>
  <c r="L230" i="9"/>
  <c r="F230" i="9" s="1"/>
  <c r="B230" i="9" s="1"/>
  <c r="E230" i="9"/>
  <c r="M229" i="9"/>
  <c r="F229" i="9" s="1"/>
  <c r="B229" i="9" s="1"/>
  <c r="L229" i="9"/>
  <c r="E229" i="9"/>
  <c r="M228" i="9"/>
  <c r="L228" i="9"/>
  <c r="F228" i="9" s="1"/>
  <c r="E228" i="9"/>
  <c r="M227" i="9"/>
  <c r="L227" i="9"/>
  <c r="F227" i="9"/>
  <c r="B227" i="9" s="1"/>
  <c r="E227" i="9"/>
  <c r="M226" i="9"/>
  <c r="L226" i="9"/>
  <c r="E226" i="9"/>
  <c r="H225" i="9"/>
  <c r="E225" i="9" s="1"/>
  <c r="G225" i="9"/>
  <c r="F225" i="9"/>
  <c r="B225" i="9"/>
  <c r="M224" i="9"/>
  <c r="L224" i="9"/>
  <c r="F224" i="9"/>
  <c r="E224" i="9"/>
  <c r="M223" i="9"/>
  <c r="L223" i="9"/>
  <c r="F223" i="9"/>
  <c r="B223" i="9" s="1"/>
  <c r="E223" i="9"/>
  <c r="M222" i="9"/>
  <c r="L222" i="9"/>
  <c r="E222" i="9"/>
  <c r="M221" i="9"/>
  <c r="F221" i="9" s="1"/>
  <c r="L221" i="9"/>
  <c r="E221" i="9"/>
  <c r="B221" i="9"/>
  <c r="M220" i="9"/>
  <c r="L220" i="9"/>
  <c r="F220" i="9" s="1"/>
  <c r="E220" i="9"/>
  <c r="M219" i="9"/>
  <c r="L219" i="9"/>
  <c r="F219" i="9" s="1"/>
  <c r="B219" i="9" s="1"/>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F105" i="9"/>
  <c r="E105" i="9"/>
  <c r="B105" i="9" s="1"/>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F52" i="9"/>
  <c r="E52" i="9"/>
  <c r="B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H42" i="9"/>
  <c r="G42" i="9"/>
  <c r="F42" i="9"/>
  <c r="H41" i="9"/>
  <c r="G41" i="9"/>
  <c r="E41" i="9" s="1"/>
  <c r="B41" i="9" s="1"/>
  <c r="F41" i="9"/>
  <c r="H40" i="9"/>
  <c r="E40" i="9" s="1"/>
  <c r="B40" i="9" s="1"/>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F29" i="9"/>
  <c r="H28" i="9"/>
  <c r="G28" i="9"/>
  <c r="F28" i="9"/>
  <c r="E28" i="9"/>
  <c r="B28" i="9" s="1"/>
  <c r="H27" i="9"/>
  <c r="G27" i="9"/>
  <c r="F27" i="9"/>
  <c r="E27" i="9"/>
  <c r="B27" i="9" s="1"/>
  <c r="H26" i="9"/>
  <c r="G26" i="9"/>
  <c r="E26" i="9" s="1"/>
  <c r="B26" i="9" s="1"/>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I3" i="9"/>
  <c r="H3" i="9"/>
  <c r="G3" i="9"/>
  <c r="D101" i="8"/>
  <c r="I36" i="3" s="1"/>
  <c r="D95" i="8"/>
  <c r="D90" i="8"/>
  <c r="C1565" i="1" s="1"/>
  <c r="H1565" i="1" s="1"/>
  <c r="D85" i="8"/>
  <c r="D80" i="8"/>
  <c r="D75" i="8"/>
  <c r="D70" i="8"/>
  <c r="D65" i="8"/>
  <c r="D60" i="8"/>
  <c r="D55" i="8"/>
  <c r="D49" i="8" s="1"/>
  <c r="D50" i="8"/>
  <c r="D44" i="8"/>
  <c r="D36" i="8"/>
  <c r="D26" i="8"/>
  <c r="D24" i="8" s="1"/>
  <c r="C1499" i="1" s="1"/>
  <c r="D18" i="8"/>
  <c r="D8" i="8"/>
  <c r="D6" i="8"/>
  <c r="E44" i="7"/>
  <c r="D44" i="7"/>
  <c r="E39" i="7"/>
  <c r="D39" i="7"/>
  <c r="D38" i="7" s="1"/>
  <c r="E38" i="7"/>
  <c r="E30" i="7"/>
  <c r="D30" i="7"/>
  <c r="E23" i="7"/>
  <c r="E22" i="7" s="1"/>
  <c r="D23" i="7"/>
  <c r="D22"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C1223" i="1" s="1"/>
  <c r="F244" i="5"/>
  <c r="F243" i="5"/>
  <c r="E242" i="5"/>
  <c r="D242" i="5"/>
  <c r="C1219" i="1" s="1"/>
  <c r="F241" i="5"/>
  <c r="F240" i="5"/>
  <c r="E239" i="5"/>
  <c r="E238" i="5" s="1"/>
  <c r="D1215" i="1" s="1"/>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E52" i="5"/>
  <c r="D52" i="5"/>
  <c r="C1030" i="1" s="1"/>
  <c r="F51" i="5"/>
  <c r="F50" i="5"/>
  <c r="F49" i="5"/>
  <c r="F48" i="5"/>
  <c r="F47" i="5"/>
  <c r="F46" i="5"/>
  <c r="E45" i="5"/>
  <c r="D1023" i="1" s="1"/>
  <c r="D45" i="5"/>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E418" i="4"/>
  <c r="D413" i="1" s="1"/>
  <c r="D418" i="4"/>
  <c r="E417" i="4"/>
  <c r="D417" i="4"/>
  <c r="D644" i="4" s="1"/>
  <c r="F416" i="4"/>
  <c r="E416" i="4"/>
  <c r="E643" i="4" s="1"/>
  <c r="D416" i="4"/>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F134" i="4"/>
  <c r="E134" i="4"/>
  <c r="E133" i="4" s="1"/>
  <c r="D134" i="4"/>
  <c r="D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E106" i="4" s="1"/>
  <c r="D102" i="1" s="1"/>
  <c r="D112" i="4"/>
  <c r="C108" i="1"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H1577" i="1" s="1"/>
  <c r="H1575" i="1"/>
  <c r="G1575" i="1"/>
  <c r="C1575" i="1"/>
  <c r="C1574" i="1"/>
  <c r="H1574" i="1" s="1"/>
  <c r="C1573" i="1"/>
  <c r="H1573" i="1" s="1"/>
  <c r="H1572" i="1"/>
  <c r="C1572" i="1"/>
  <c r="G1572" i="1" s="1"/>
  <c r="H1571" i="1"/>
  <c r="G1571" i="1"/>
  <c r="C1571" i="1"/>
  <c r="C1570" i="1"/>
  <c r="H1570" i="1" s="1"/>
  <c r="C1569" i="1"/>
  <c r="H1569" i="1" s="1"/>
  <c r="C1568" i="1"/>
  <c r="G1568" i="1" s="1"/>
  <c r="H1567" i="1"/>
  <c r="G1567" i="1"/>
  <c r="C1567" i="1"/>
  <c r="C1566" i="1"/>
  <c r="H1566" i="1" s="1"/>
  <c r="H1564" i="1"/>
  <c r="C1564" i="1"/>
  <c r="G1564" i="1" s="1"/>
  <c r="H1563" i="1"/>
  <c r="G1563" i="1"/>
  <c r="C1563" i="1"/>
  <c r="C1562" i="1"/>
  <c r="H1562" i="1" s="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H1534" i="1" s="1"/>
  <c r="C1533" i="1"/>
  <c r="H1533" i="1" s="1"/>
  <c r="H1532" i="1"/>
  <c r="C1532" i="1"/>
  <c r="G1532" i="1" s="1"/>
  <c r="H1531" i="1"/>
  <c r="G1531" i="1"/>
  <c r="C1531" i="1"/>
  <c r="C1529" i="1"/>
  <c r="H1529" i="1" s="1"/>
  <c r="H1528" i="1"/>
  <c r="C1528" i="1"/>
  <c r="G1528" i="1" s="1"/>
  <c r="H1527" i="1"/>
  <c r="G1527" i="1"/>
  <c r="C1527" i="1"/>
  <c r="C1526" i="1"/>
  <c r="H1526" i="1" s="1"/>
  <c r="C1525" i="1"/>
  <c r="H1525" i="1" s="1"/>
  <c r="H1523" i="1"/>
  <c r="G1523" i="1"/>
  <c r="C1523" i="1"/>
  <c r="C1522" i="1"/>
  <c r="H1522" i="1" s="1"/>
  <c r="C1521" i="1"/>
  <c r="H1521" i="1" s="1"/>
  <c r="H1520" i="1"/>
  <c r="C1520" i="1"/>
  <c r="G1520" i="1" s="1"/>
  <c r="H1519" i="1"/>
  <c r="G1519" i="1"/>
  <c r="C1519" i="1"/>
  <c r="H1516" i="1"/>
  <c r="C1516" i="1"/>
  <c r="G1516" i="1" s="1"/>
  <c r="H1515" i="1"/>
  <c r="G1515" i="1"/>
  <c r="C1515" i="1"/>
  <c r="C1514" i="1"/>
  <c r="H1514" i="1" s="1"/>
  <c r="C1513" i="1"/>
  <c r="H1513" i="1" s="1"/>
  <c r="H1512" i="1"/>
  <c r="C1512" i="1"/>
  <c r="G1512" i="1" s="1"/>
  <c r="H1511" i="1"/>
  <c r="G1511" i="1"/>
  <c r="C1511" i="1"/>
  <c r="C1510" i="1"/>
  <c r="H1510" i="1" s="1"/>
  <c r="C1509" i="1"/>
  <c r="H1509" i="1" s="1"/>
  <c r="H1508" i="1"/>
  <c r="C1508" i="1"/>
  <c r="G1508" i="1" s="1"/>
  <c r="H1507" i="1"/>
  <c r="G1507" i="1"/>
  <c r="C1507" i="1"/>
  <c r="C1506" i="1"/>
  <c r="H1506" i="1" s="1"/>
  <c r="C1505" i="1"/>
  <c r="H1505" i="1" s="1"/>
  <c r="C1504" i="1"/>
  <c r="G1504" i="1" s="1"/>
  <c r="C1503" i="1"/>
  <c r="H1503" i="1" s="1"/>
  <c r="C1502" i="1"/>
  <c r="H1500" i="1"/>
  <c r="C1500" i="1"/>
  <c r="G1500" i="1" s="1"/>
  <c r="C1498" i="1"/>
  <c r="C1497" i="1"/>
  <c r="H1497" i="1" s="1"/>
  <c r="H1496" i="1"/>
  <c r="C1496" i="1"/>
  <c r="G1496" i="1" s="1"/>
  <c r="H1495" i="1"/>
  <c r="G1495" i="1"/>
  <c r="C1495" i="1"/>
  <c r="C1494" i="1"/>
  <c r="C1493" i="1"/>
  <c r="H1493" i="1" s="1"/>
  <c r="C1492" i="1"/>
  <c r="G1492" i="1" s="1"/>
  <c r="G1491" i="1"/>
  <c r="C1491" i="1"/>
  <c r="H1491" i="1" s="1"/>
  <c r="C1490" i="1"/>
  <c r="C1489" i="1"/>
  <c r="H1489" i="1" s="1"/>
  <c r="H1488" i="1"/>
  <c r="G1488" i="1"/>
  <c r="C1488" i="1"/>
  <c r="H1487" i="1"/>
  <c r="G1487" i="1"/>
  <c r="C1487" i="1"/>
  <c r="C1486" i="1"/>
  <c r="C1485" i="1"/>
  <c r="H1485" i="1" s="1"/>
  <c r="C1484" i="1"/>
  <c r="H1484" i="1" s="1"/>
  <c r="C1483" i="1"/>
  <c r="H1483" i="1" s="1"/>
  <c r="C1482" i="1"/>
  <c r="G1480"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C1467" i="1"/>
  <c r="J1467" i="1" s="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G1444" i="1" s="1"/>
  <c r="C1444" i="1"/>
  <c r="H1444" i="1" s="1"/>
  <c r="H1443" i="1"/>
  <c r="D1443" i="1"/>
  <c r="C1443" i="1"/>
  <c r="G1443" i="1" s="1"/>
  <c r="D1442" i="1"/>
  <c r="G1442" i="1" s="1"/>
  <c r="C1442" i="1"/>
  <c r="H1442" i="1" s="1"/>
  <c r="H1441" i="1"/>
  <c r="D1441" i="1"/>
  <c r="C1441" i="1"/>
  <c r="G1441" i="1" s="1"/>
  <c r="I1441" i="1" s="1"/>
  <c r="J1440" i="1"/>
  <c r="D1440" i="1"/>
  <c r="G1440" i="1" s="1"/>
  <c r="C1440" i="1"/>
  <c r="H1440" i="1" s="1"/>
  <c r="H1439" i="1"/>
  <c r="D1439" i="1"/>
  <c r="C1439" i="1"/>
  <c r="G1439" i="1" s="1"/>
  <c r="H1438" i="1"/>
  <c r="D1438" i="1"/>
  <c r="C1438" i="1"/>
  <c r="G1438" i="1" s="1"/>
  <c r="H1437" i="1"/>
  <c r="D1437" i="1"/>
  <c r="C1437" i="1"/>
  <c r="G1437" i="1" s="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D1420" i="1"/>
  <c r="C1420" i="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D1277" i="1"/>
  <c r="C1277" i="1"/>
  <c r="H1277" i="1" s="1"/>
  <c r="H1276" i="1"/>
  <c r="G1276" i="1"/>
  <c r="D1276" i="1"/>
  <c r="C1276" i="1"/>
  <c r="H1275" i="1"/>
  <c r="G1275"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C1266" i="1"/>
  <c r="H1266" i="1" s="1"/>
  <c r="H1265" i="1"/>
  <c r="G1265" i="1"/>
  <c r="D1265" i="1"/>
  <c r="C1265"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D1246" i="1"/>
  <c r="C1246" i="1"/>
  <c r="D1245" i="1"/>
  <c r="C1245" i="1"/>
  <c r="H1244" i="1"/>
  <c r="D1244" i="1"/>
  <c r="C1244" i="1"/>
  <c r="G1244" i="1" s="1"/>
  <c r="D1243" i="1"/>
  <c r="H1243" i="1" s="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D1226" i="1"/>
  <c r="C1226" i="1"/>
  <c r="D1225" i="1"/>
  <c r="C1225" i="1"/>
  <c r="D1224" i="1"/>
  <c r="C1224" i="1"/>
  <c r="D1221" i="1"/>
  <c r="C1221" i="1"/>
  <c r="D1220" i="1"/>
  <c r="C1220" i="1"/>
  <c r="D1219" i="1"/>
  <c r="D1218" i="1"/>
  <c r="C1218" i="1"/>
  <c r="D1217" i="1"/>
  <c r="C1217"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1" i="1"/>
  <c r="G1151" i="1" s="1"/>
  <c r="C1151" i="1"/>
  <c r="D1150" i="1"/>
  <c r="G1150" i="1" s="1"/>
  <c r="C1150" i="1"/>
  <c r="H1149" i="1"/>
  <c r="D1149" i="1"/>
  <c r="G1149" i="1" s="1"/>
  <c r="C1149" i="1"/>
  <c r="D1148" i="1"/>
  <c r="D1147" i="1"/>
  <c r="G1147" i="1" s="1"/>
  <c r="C1147" i="1"/>
  <c r="D1146" i="1"/>
  <c r="G1146" i="1" s="1"/>
  <c r="C1146" i="1"/>
  <c r="H1145" i="1"/>
  <c r="D1145" i="1"/>
  <c r="G1145" i="1" s="1"/>
  <c r="C1145" i="1"/>
  <c r="D1144" i="1"/>
  <c r="C1144" i="1"/>
  <c r="H1144" i="1" s="1"/>
  <c r="D1143" i="1"/>
  <c r="G1143" i="1" s="1"/>
  <c r="C1143" i="1"/>
  <c r="D1142" i="1"/>
  <c r="C1142" i="1"/>
  <c r="D1141" i="1"/>
  <c r="C1141" i="1"/>
  <c r="H1140" i="1"/>
  <c r="D1140" i="1"/>
  <c r="G1140" i="1" s="1"/>
  <c r="C1140" i="1"/>
  <c r="D1139" i="1"/>
  <c r="G1139" i="1" s="1"/>
  <c r="C1139" i="1"/>
  <c r="D1138" i="1"/>
  <c r="C1138" i="1"/>
  <c r="H1137" i="1"/>
  <c r="D1137" i="1"/>
  <c r="G1137" i="1" s="1"/>
  <c r="C1137" i="1"/>
  <c r="H1136" i="1"/>
  <c r="D1136" i="1"/>
  <c r="G1136" i="1" s="1"/>
  <c r="C1136" i="1"/>
  <c r="D1135" i="1"/>
  <c r="G1135" i="1" s="1"/>
  <c r="C1135" i="1"/>
  <c r="D1134" i="1"/>
  <c r="G1134" i="1" s="1"/>
  <c r="C1134" i="1"/>
  <c r="D1133" i="1"/>
  <c r="C1133" i="1"/>
  <c r="H1132" i="1"/>
  <c r="D1132" i="1"/>
  <c r="G1132" i="1" s="1"/>
  <c r="C1132" i="1"/>
  <c r="D1131" i="1"/>
  <c r="G1131" i="1" s="1"/>
  <c r="C1131" i="1"/>
  <c r="D1130" i="1"/>
  <c r="G1130" i="1" s="1"/>
  <c r="C1130" i="1"/>
  <c r="H1129" i="1"/>
  <c r="D1129" i="1"/>
  <c r="G1129" i="1" s="1"/>
  <c r="C1129" i="1"/>
  <c r="H1128" i="1"/>
  <c r="D1128" i="1"/>
  <c r="G1128" i="1" s="1"/>
  <c r="C1128" i="1"/>
  <c r="D1127" i="1"/>
  <c r="C1127" i="1"/>
  <c r="D1126" i="1"/>
  <c r="G1126" i="1" s="1"/>
  <c r="C1126" i="1"/>
  <c r="H1125" i="1"/>
  <c r="D1125" i="1"/>
  <c r="G1125" i="1" s="1"/>
  <c r="C1125" i="1"/>
  <c r="D1123" i="1"/>
  <c r="G1123" i="1" s="1"/>
  <c r="C1123" i="1"/>
  <c r="H1122" i="1"/>
  <c r="D1122" i="1"/>
  <c r="G1122" i="1" s="1"/>
  <c r="C1122" i="1"/>
  <c r="H1121" i="1"/>
  <c r="D1121" i="1"/>
  <c r="G1121" i="1" s="1"/>
  <c r="C1121" i="1"/>
  <c r="D1120" i="1"/>
  <c r="G1120" i="1" s="1"/>
  <c r="C1120" i="1"/>
  <c r="D1119" i="1"/>
  <c r="G1119" i="1" s="1"/>
  <c r="C1119" i="1"/>
  <c r="H1118" i="1"/>
  <c r="D1118" i="1"/>
  <c r="G1118" i="1" s="1"/>
  <c r="C1118" i="1"/>
  <c r="H1117" i="1"/>
  <c r="D1117" i="1"/>
  <c r="G1117" i="1" s="1"/>
  <c r="C1117" i="1"/>
  <c r="D1116" i="1"/>
  <c r="G1116" i="1" s="1"/>
  <c r="C1116" i="1"/>
  <c r="D1115" i="1"/>
  <c r="G1115" i="1" s="1"/>
  <c r="C1115" i="1"/>
  <c r="H1114" i="1"/>
  <c r="D1114" i="1"/>
  <c r="G1114" i="1" s="1"/>
  <c r="C1114" i="1"/>
  <c r="H1113" i="1"/>
  <c r="D1113" i="1"/>
  <c r="G1113" i="1" s="1"/>
  <c r="C1113" i="1"/>
  <c r="D1112" i="1"/>
  <c r="H1111" i="1"/>
  <c r="D1111" i="1"/>
  <c r="G1111" i="1" s="1"/>
  <c r="C1111" i="1"/>
  <c r="H1110" i="1"/>
  <c r="D1110" i="1"/>
  <c r="G1110" i="1" s="1"/>
  <c r="C1110" i="1"/>
  <c r="D1109" i="1"/>
  <c r="G1109" i="1" s="1"/>
  <c r="C1109" i="1"/>
  <c r="D1108" i="1"/>
  <c r="G1108" i="1" s="1"/>
  <c r="C1108" i="1"/>
  <c r="H1107" i="1"/>
  <c r="D1107" i="1"/>
  <c r="G1107" i="1" s="1"/>
  <c r="C1107" i="1"/>
  <c r="H1106" i="1"/>
  <c r="D1106" i="1"/>
  <c r="G1106" i="1" s="1"/>
  <c r="C1106" i="1"/>
  <c r="D1105" i="1"/>
  <c r="G1105" i="1" s="1"/>
  <c r="C1105" i="1"/>
  <c r="D1104" i="1"/>
  <c r="G1104" i="1" s="1"/>
  <c r="C1104" i="1"/>
  <c r="H1103" i="1"/>
  <c r="D1103" i="1"/>
  <c r="G1103" i="1" s="1"/>
  <c r="C1103" i="1"/>
  <c r="H1102" i="1"/>
  <c r="D1102" i="1"/>
  <c r="G1102" i="1" s="1"/>
  <c r="C1102" i="1"/>
  <c r="D1101" i="1"/>
  <c r="G1101" i="1" s="1"/>
  <c r="C1101" i="1"/>
  <c r="D1100" i="1"/>
  <c r="G1100" i="1" s="1"/>
  <c r="C1100" i="1"/>
  <c r="H1099" i="1"/>
  <c r="D1099" i="1"/>
  <c r="G1099" i="1" s="1"/>
  <c r="C1099" i="1"/>
  <c r="H1098" i="1"/>
  <c r="D1098" i="1"/>
  <c r="G1098" i="1" s="1"/>
  <c r="C1098" i="1"/>
  <c r="D1097" i="1"/>
  <c r="G1097" i="1" s="1"/>
  <c r="C1097" i="1"/>
  <c r="D1096" i="1"/>
  <c r="G1096" i="1" s="1"/>
  <c r="C1096" i="1"/>
  <c r="H1095" i="1"/>
  <c r="D1095" i="1"/>
  <c r="G1095" i="1" s="1"/>
  <c r="C1095" i="1"/>
  <c r="H1094" i="1"/>
  <c r="D1094" i="1"/>
  <c r="G1094" i="1" s="1"/>
  <c r="C1094" i="1"/>
  <c r="D1093" i="1"/>
  <c r="G1093" i="1" s="1"/>
  <c r="C1093" i="1"/>
  <c r="D1092" i="1"/>
  <c r="G1092" i="1" s="1"/>
  <c r="C1092" i="1"/>
  <c r="H1091" i="1"/>
  <c r="D1091" i="1"/>
  <c r="G1091" i="1" s="1"/>
  <c r="C1091" i="1"/>
  <c r="H1090" i="1"/>
  <c r="D1090" i="1"/>
  <c r="G1090" i="1" s="1"/>
  <c r="C1090" i="1"/>
  <c r="D1089" i="1"/>
  <c r="G1089" i="1" s="1"/>
  <c r="C1089" i="1"/>
  <c r="D1088" i="1"/>
  <c r="G1088" i="1" s="1"/>
  <c r="C1088" i="1"/>
  <c r="H1087" i="1"/>
  <c r="D1087" i="1"/>
  <c r="G1087" i="1" s="1"/>
  <c r="C1087" i="1"/>
  <c r="H1086" i="1"/>
  <c r="D1086" i="1"/>
  <c r="G1086" i="1" s="1"/>
  <c r="C1086" i="1"/>
  <c r="D1085" i="1"/>
  <c r="G1085" i="1" s="1"/>
  <c r="C1085" i="1"/>
  <c r="D1084" i="1"/>
  <c r="G1084" i="1" s="1"/>
  <c r="C1084" i="1"/>
  <c r="H1083" i="1"/>
  <c r="D1083" i="1"/>
  <c r="G1083" i="1" s="1"/>
  <c r="C1083" i="1"/>
  <c r="H1082" i="1"/>
  <c r="D1082" i="1"/>
  <c r="G1082" i="1" s="1"/>
  <c r="C1082" i="1"/>
  <c r="D1081" i="1"/>
  <c r="G1081" i="1" s="1"/>
  <c r="C1081" i="1"/>
  <c r="D1080" i="1"/>
  <c r="G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D1064" i="1"/>
  <c r="G1064" i="1" s="1"/>
  <c r="C1064" i="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D1056" i="1"/>
  <c r="H1055" i="1"/>
  <c r="G1055" i="1"/>
  <c r="D1055" i="1"/>
  <c r="C1055" i="1"/>
  <c r="D1054" i="1"/>
  <c r="G1054" i="1" s="1"/>
  <c r="C1054" i="1"/>
  <c r="H1054" i="1" s="1"/>
  <c r="H1053" i="1"/>
  <c r="G1053" i="1"/>
  <c r="D1053" i="1"/>
  <c r="C1053" i="1"/>
  <c r="D1052" i="1"/>
  <c r="C1052" i="1"/>
  <c r="H1052" i="1" s="1"/>
  <c r="H1051" i="1"/>
  <c r="G1051" i="1"/>
  <c r="D1051" i="1"/>
  <c r="C1051" i="1"/>
  <c r="D1050" i="1"/>
  <c r="C1050" i="1"/>
  <c r="H1049" i="1"/>
  <c r="G1049" i="1"/>
  <c r="D1049" i="1"/>
  <c r="C1049" i="1"/>
  <c r="D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C1035" i="1"/>
  <c r="D1034" i="1"/>
  <c r="C1034" i="1"/>
  <c r="D1033" i="1"/>
  <c r="C1033" i="1"/>
  <c r="D1032" i="1"/>
  <c r="C1032" i="1"/>
  <c r="D1031" i="1"/>
  <c r="H1031" i="1" s="1"/>
  <c r="C1031" i="1"/>
  <c r="D1030" i="1"/>
  <c r="D1029" i="1"/>
  <c r="H1029" i="1" s="1"/>
  <c r="C1029" i="1"/>
  <c r="D1028" i="1"/>
  <c r="C1028" i="1"/>
  <c r="D1027" i="1"/>
  <c r="H1027" i="1" s="1"/>
  <c r="C1027" i="1"/>
  <c r="D1026" i="1"/>
  <c r="H1026" i="1" s="1"/>
  <c r="C1026" i="1"/>
  <c r="D1025" i="1"/>
  <c r="C1025" i="1"/>
  <c r="D1024" i="1"/>
  <c r="H1024" i="1" s="1"/>
  <c r="C1024" i="1"/>
  <c r="D1022" i="1"/>
  <c r="H1022" i="1" s="1"/>
  <c r="C1022" i="1"/>
  <c r="D1021" i="1"/>
  <c r="H1021" i="1" s="1"/>
  <c r="C1021" i="1"/>
  <c r="D1020" i="1"/>
  <c r="H1020" i="1" s="1"/>
  <c r="C1020" i="1"/>
  <c r="D1019" i="1"/>
  <c r="H1019" i="1" s="1"/>
  <c r="C1019" i="1"/>
  <c r="D1018" i="1"/>
  <c r="C1018" i="1"/>
  <c r="D1017" i="1"/>
  <c r="H1017" i="1" s="1"/>
  <c r="C1017" i="1"/>
  <c r="D1016" i="1"/>
  <c r="H1016" i="1" s="1"/>
  <c r="C1016" i="1"/>
  <c r="D1015" i="1"/>
  <c r="H1015" i="1" s="1"/>
  <c r="C1015" i="1"/>
  <c r="D1014" i="1"/>
  <c r="C1014" i="1"/>
  <c r="D1012" i="1"/>
  <c r="C1012" i="1"/>
  <c r="D1011" i="1"/>
  <c r="H1011" i="1" s="1"/>
  <c r="C1011" i="1"/>
  <c r="D1010" i="1"/>
  <c r="H1010" i="1" s="1"/>
  <c r="C1010" i="1"/>
  <c r="D1009" i="1"/>
  <c r="H1009" i="1" s="1"/>
  <c r="C1009" i="1"/>
  <c r="D1008" i="1"/>
  <c r="C1008" i="1"/>
  <c r="D1007" i="1"/>
  <c r="C1007" i="1"/>
  <c r="D1006" i="1"/>
  <c r="C1006" i="1"/>
  <c r="D1005" i="1"/>
  <c r="H1005" i="1" s="1"/>
  <c r="C1005" i="1"/>
  <c r="D1004" i="1"/>
  <c r="C1004" i="1"/>
  <c r="D1003" i="1"/>
  <c r="C1003" i="1"/>
  <c r="D1002" i="1"/>
  <c r="C1002" i="1"/>
  <c r="D1001" i="1"/>
  <c r="H1001" i="1" s="1"/>
  <c r="C1001" i="1"/>
  <c r="D1000" i="1"/>
  <c r="C1000" i="1"/>
  <c r="D999" i="1"/>
  <c r="C999" i="1"/>
  <c r="D998" i="1"/>
  <c r="C998" i="1"/>
  <c r="C997" i="1"/>
  <c r="D996" i="1"/>
  <c r="C996" i="1"/>
  <c r="D995" i="1"/>
  <c r="H995" i="1" s="1"/>
  <c r="C995" i="1"/>
  <c r="D994" i="1"/>
  <c r="H994" i="1" s="1"/>
  <c r="C994" i="1"/>
  <c r="D993" i="1"/>
  <c r="C993" i="1"/>
  <c r="D992" i="1"/>
  <c r="H992" i="1" s="1"/>
  <c r="C992" i="1"/>
  <c r="D991" i="1"/>
  <c r="C991" i="1"/>
  <c r="D989" i="1"/>
  <c r="H989" i="1" s="1"/>
  <c r="C989" i="1"/>
  <c r="D988" i="1"/>
  <c r="C988" i="1"/>
  <c r="D987" i="1"/>
  <c r="H987" i="1" s="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C719" i="1"/>
  <c r="H719" i="1" s="1"/>
  <c r="H718" i="1"/>
  <c r="G718" i="1"/>
  <c r="D718" i="1"/>
  <c r="C718" i="1"/>
  <c r="H717" i="1"/>
  <c r="G717" i="1"/>
  <c r="D717" i="1"/>
  <c r="C717" i="1"/>
  <c r="D716" i="1"/>
  <c r="H716" i="1" s="1"/>
  <c r="C716" i="1"/>
  <c r="G716" i="1" s="1"/>
  <c r="G715" i="1"/>
  <c r="D715" i="1"/>
  <c r="C715" i="1"/>
  <c r="H715" i="1" s="1"/>
  <c r="H714" i="1"/>
  <c r="G714" i="1"/>
  <c r="D714" i="1"/>
  <c r="C714" i="1"/>
  <c r="G713" i="1"/>
  <c r="D713" i="1"/>
  <c r="C713" i="1"/>
  <c r="H713" i="1" s="1"/>
  <c r="H712" i="1"/>
  <c r="G712" i="1"/>
  <c r="D712" i="1"/>
  <c r="C712" i="1"/>
  <c r="D711" i="1"/>
  <c r="G711" i="1" s="1"/>
  <c r="C711" i="1"/>
  <c r="H711" i="1" s="1"/>
  <c r="H710" i="1"/>
  <c r="D710" i="1"/>
  <c r="C710" i="1"/>
  <c r="G710" i="1" s="1"/>
  <c r="D709" i="1"/>
  <c r="C709" i="1"/>
  <c r="H709" i="1" s="1"/>
  <c r="H708" i="1"/>
  <c r="G708" i="1"/>
  <c r="D708" i="1"/>
  <c r="C708" i="1"/>
  <c r="H707" i="1"/>
  <c r="G707" i="1"/>
  <c r="D707" i="1"/>
  <c r="C707" i="1"/>
  <c r="H706" i="1"/>
  <c r="G706" i="1"/>
  <c r="D706" i="1"/>
  <c r="C706"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9" i="1" s="1"/>
  <c r="H648" i="1"/>
  <c r="G648" i="1"/>
  <c r="D648" i="1"/>
  <c r="C648" i="1"/>
  <c r="H647" i="1"/>
  <c r="G647" i="1"/>
  <c r="D647" i="1"/>
  <c r="C647" i="1"/>
  <c r="H646" i="1"/>
  <c r="G646" i="1"/>
  <c r="D646" i="1"/>
  <c r="C646" i="1"/>
  <c r="D645" i="1"/>
  <c r="G644" i="1"/>
  <c r="D644" i="1"/>
  <c r="C644" i="1"/>
  <c r="D643" i="1"/>
  <c r="H643" i="1" s="1"/>
  <c r="C643" i="1"/>
  <c r="G643" i="1" s="1"/>
  <c r="H642" i="1"/>
  <c r="D642" i="1"/>
  <c r="G642" i="1" s="1"/>
  <c r="C642" i="1"/>
  <c r="D641" i="1"/>
  <c r="H641" i="1" s="1"/>
  <c r="C641" i="1"/>
  <c r="G641" i="1" s="1"/>
  <c r="D637" i="1"/>
  <c r="H632" i="1"/>
  <c r="G632" i="1"/>
  <c r="D632" i="1"/>
  <c r="C632" i="1"/>
  <c r="D631" i="1"/>
  <c r="H631" i="1" s="1"/>
  <c r="C631" i="1"/>
  <c r="G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C411"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G367" i="1"/>
  <c r="D367" i="1"/>
  <c r="H367" i="1" s="1"/>
  <c r="C367" i="1"/>
  <c r="H366" i="1"/>
  <c r="D366" i="1"/>
  <c r="G366" i="1" s="1"/>
  <c r="C366" i="1"/>
  <c r="D365" i="1"/>
  <c r="G365" i="1" s="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D290" i="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C210" i="1"/>
  <c r="H210" i="1" s="1"/>
  <c r="D209" i="1"/>
  <c r="H209" i="1" s="1"/>
  <c r="C209" i="1"/>
  <c r="H208" i="1"/>
  <c r="G208" i="1"/>
  <c r="D208" i="1"/>
  <c r="C208" i="1"/>
  <c r="G207" i="1"/>
  <c r="D207" i="1"/>
  <c r="H207" i="1" s="1"/>
  <c r="C207" i="1"/>
  <c r="D206" i="1"/>
  <c r="C206" i="1"/>
  <c r="G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D190" i="1"/>
  <c r="C190" i="1"/>
  <c r="H190" i="1" s="1"/>
  <c r="D189" i="1"/>
  <c r="C189" i="1"/>
  <c r="G189" i="1" s="1"/>
  <c r="D188" i="1"/>
  <c r="H188" i="1" s="1"/>
  <c r="C188" i="1"/>
  <c r="D187" i="1"/>
  <c r="C187" i="1"/>
  <c r="G187" i="1" s="1"/>
  <c r="D186" i="1"/>
  <c r="C186" i="1"/>
  <c r="G186" i="1" s="1"/>
  <c r="H185" i="1"/>
  <c r="G185" i="1"/>
  <c r="D185" i="1"/>
  <c r="C185" i="1"/>
  <c r="D184" i="1"/>
  <c r="H183" i="1"/>
  <c r="G183" i="1"/>
  <c r="D183" i="1"/>
  <c r="C183" i="1"/>
  <c r="G182" i="1"/>
  <c r="D182" i="1"/>
  <c r="H182" i="1" s="1"/>
  <c r="C182" i="1"/>
  <c r="D181" i="1"/>
  <c r="C181" i="1"/>
  <c r="G181" i="1" s="1"/>
  <c r="D180" i="1"/>
  <c r="C180" i="1"/>
  <c r="G180" i="1" s="1"/>
  <c r="G179" i="1"/>
  <c r="D179" i="1"/>
  <c r="H179" i="1" s="1"/>
  <c r="C179" i="1"/>
  <c r="H178" i="1"/>
  <c r="G178" i="1"/>
  <c r="D178" i="1"/>
  <c r="C178" i="1"/>
  <c r="D177" i="1"/>
  <c r="H177" i="1" s="1"/>
  <c r="C177" i="1"/>
  <c r="G177" i="1" s="1"/>
  <c r="D176" i="1"/>
  <c r="C176" i="1"/>
  <c r="G176" i="1" s="1"/>
  <c r="G175" i="1"/>
  <c r="D175" i="1"/>
  <c r="H175" i="1" s="1"/>
  <c r="C175" i="1"/>
  <c r="G174" i="1"/>
  <c r="D174" i="1"/>
  <c r="C174" i="1"/>
  <c r="D173" i="1"/>
  <c r="C173" i="1"/>
  <c r="D172" i="1"/>
  <c r="C172" i="1"/>
  <c r="H172" i="1" s="1"/>
  <c r="H171" i="1"/>
  <c r="G171" i="1"/>
  <c r="D171" i="1"/>
  <c r="C171" i="1"/>
  <c r="G170" i="1"/>
  <c r="D170" i="1"/>
  <c r="H170" i="1" s="1"/>
  <c r="C170" i="1"/>
  <c r="G169" i="1"/>
  <c r="D169" i="1"/>
  <c r="H169" i="1" s="1"/>
  <c r="C169" i="1"/>
  <c r="G168" i="1"/>
  <c r="D168" i="1"/>
  <c r="C168" i="1"/>
  <c r="H168" i="1" s="1"/>
  <c r="D167" i="1"/>
  <c r="H167" i="1" s="1"/>
  <c r="C167" i="1"/>
  <c r="G167" i="1" s="1"/>
  <c r="D166" i="1"/>
  <c r="C166" i="1"/>
  <c r="G166" i="1" s="1"/>
  <c r="D165" i="1"/>
  <c r="C165" i="1"/>
  <c r="H164" i="1"/>
  <c r="G164" i="1"/>
  <c r="D164" i="1"/>
  <c r="C164" i="1"/>
  <c r="D163" i="1"/>
  <c r="H163" i="1" s="1"/>
  <c r="C163" i="1"/>
  <c r="G163" i="1" s="1"/>
  <c r="H162" i="1"/>
  <c r="D162" i="1"/>
  <c r="C162" i="1"/>
  <c r="G162" i="1" s="1"/>
  <c r="D161" i="1"/>
  <c r="C161" i="1"/>
  <c r="G161" i="1" s="1"/>
  <c r="D160" i="1"/>
  <c r="C160" i="1"/>
  <c r="D158" i="1"/>
  <c r="H158" i="1" s="1"/>
  <c r="C158" i="1"/>
  <c r="G158" i="1" s="1"/>
  <c r="D157" i="1"/>
  <c r="C157" i="1"/>
  <c r="H156" i="1"/>
  <c r="G156" i="1"/>
  <c r="D156" i="1"/>
  <c r="C156" i="1"/>
  <c r="H155" i="1"/>
  <c r="D155" i="1"/>
  <c r="C155" i="1"/>
  <c r="H154" i="1"/>
  <c r="D154" i="1"/>
  <c r="G154" i="1" s="1"/>
  <c r="C154" i="1"/>
  <c r="H153" i="1"/>
  <c r="G153" i="1"/>
  <c r="D153" i="1"/>
  <c r="C153" i="1"/>
  <c r="H152" i="1"/>
  <c r="G152" i="1"/>
  <c r="D152" i="1"/>
  <c r="C152" i="1"/>
  <c r="H151" i="1"/>
  <c r="G151" i="1"/>
  <c r="D151" i="1"/>
  <c r="C151" i="1"/>
  <c r="D150" i="1"/>
  <c r="G150" i="1" s="1"/>
  <c r="C150" i="1"/>
  <c r="H150" i="1" s="1"/>
  <c r="D149" i="1"/>
  <c r="C149" i="1"/>
  <c r="H149" i="1" s="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H135" i="1" s="1"/>
  <c r="H134" i="1"/>
  <c r="G134" i="1"/>
  <c r="D134" i="1"/>
  <c r="C134" i="1"/>
  <c r="H133" i="1"/>
  <c r="G133" i="1"/>
  <c r="D133" i="1"/>
  <c r="C133" i="1"/>
  <c r="D132" i="1"/>
  <c r="C132" i="1"/>
  <c r="H132" i="1" s="1"/>
  <c r="D131" i="1"/>
  <c r="G131" i="1" s="1"/>
  <c r="C131" i="1"/>
  <c r="D130" i="1"/>
  <c r="C130" i="1"/>
  <c r="H130" i="1" s="1"/>
  <c r="D129" i="1"/>
  <c r="H128" i="1"/>
  <c r="G128" i="1"/>
  <c r="D128" i="1"/>
  <c r="C128" i="1"/>
  <c r="H127" i="1"/>
  <c r="G127" i="1"/>
  <c r="D127" i="1"/>
  <c r="C127" i="1"/>
  <c r="H126" i="1"/>
  <c r="G126" i="1"/>
  <c r="D126" i="1"/>
  <c r="C126" i="1"/>
  <c r="D125" i="1"/>
  <c r="C125" i="1"/>
  <c r="H125" i="1" s="1"/>
  <c r="H124" i="1"/>
  <c r="G124" i="1"/>
  <c r="D124" i="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20" i="1" l="1"/>
  <c r="H1420" i="1"/>
  <c r="F45" i="5"/>
  <c r="E245" i="5"/>
  <c r="D1222" i="1" s="1"/>
  <c r="F250" i="5"/>
  <c r="H1264" i="1"/>
  <c r="H1263" i="1"/>
  <c r="D43" i="8"/>
  <c r="H1568" i="1"/>
  <c r="C1524" i="1"/>
  <c r="G1524" i="1" s="1"/>
  <c r="C1530" i="1"/>
  <c r="H1530" i="1" s="1"/>
  <c r="H1246" i="1"/>
  <c r="H1245" i="1"/>
  <c r="F246" i="5"/>
  <c r="D1223" i="1"/>
  <c r="H1223" i="1" s="1"/>
  <c r="D1216" i="1"/>
  <c r="G1216" i="1" s="1"/>
  <c r="H1155" i="1"/>
  <c r="H1141" i="1"/>
  <c r="F8" i="5"/>
  <c r="H986" i="1"/>
  <c r="H988" i="1"/>
  <c r="G1277" i="1"/>
  <c r="G1245" i="1"/>
  <c r="C1157" i="1"/>
  <c r="G1141" i="1"/>
  <c r="C1048" i="1"/>
  <c r="G1048" i="1" s="1"/>
  <c r="F70" i="5"/>
  <c r="C1576" i="1"/>
  <c r="G1576" i="1" s="1"/>
  <c r="G1484" i="1"/>
  <c r="G1483" i="1"/>
  <c r="D411" i="1"/>
  <c r="H411" i="1" s="1"/>
  <c r="G289" i="1"/>
  <c r="H705" i="1"/>
  <c r="E22" i="9"/>
  <c r="B22" i="9" s="1"/>
  <c r="D108" i="1"/>
  <c r="H1133" i="1"/>
  <c r="E287" i="9"/>
  <c r="B287" i="9" s="1"/>
  <c r="G291" i="1"/>
  <c r="F418" i="4"/>
  <c r="G709" i="1"/>
  <c r="E39" i="9"/>
  <c r="B39" i="9" s="1"/>
  <c r="G705" i="1"/>
  <c r="G703" i="1"/>
  <c r="E274" i="9"/>
  <c r="B274" i="9" s="1"/>
  <c r="H644" i="1"/>
  <c r="C645" i="1"/>
  <c r="H645" i="1" s="1"/>
  <c r="H406" i="1"/>
  <c r="G397" i="1"/>
  <c r="G398" i="1"/>
  <c r="H378" i="1"/>
  <c r="H379" i="1"/>
  <c r="G371" i="1"/>
  <c r="G364" i="1"/>
  <c r="H290" i="1"/>
  <c r="G413" i="1"/>
  <c r="G288" i="1"/>
  <c r="C638" i="1"/>
  <c r="D643" i="4"/>
  <c r="C412" i="1"/>
  <c r="H412" i="1" s="1"/>
  <c r="F263" i="4"/>
  <c r="C259" i="1"/>
  <c r="G210" i="1"/>
  <c r="B224" i="9"/>
  <c r="H206" i="1"/>
  <c r="H191" i="1"/>
  <c r="G190" i="1"/>
  <c r="H189" i="1"/>
  <c r="C184" i="1"/>
  <c r="G184" i="1" s="1"/>
  <c r="H187" i="1"/>
  <c r="H186" i="1"/>
  <c r="H181" i="1"/>
  <c r="E43" i="9"/>
  <c r="B43" i="9" s="1"/>
  <c r="H180" i="1"/>
  <c r="H176" i="1"/>
  <c r="H173" i="1"/>
  <c r="H174" i="1"/>
  <c r="G172" i="1"/>
  <c r="H166" i="1"/>
  <c r="H165" i="1"/>
  <c r="H161" i="1"/>
  <c r="G160" i="1"/>
  <c r="H157" i="1"/>
  <c r="G155" i="1"/>
  <c r="F217" i="9"/>
  <c r="B217" i="9" s="1"/>
  <c r="G149" i="1"/>
  <c r="G135" i="1"/>
  <c r="G146" i="1"/>
  <c r="H131" i="1"/>
  <c r="G132" i="1"/>
  <c r="F133" i="4"/>
  <c r="C129" i="1"/>
  <c r="G130" i="1"/>
  <c r="G125" i="1"/>
  <c r="H108" i="1"/>
  <c r="G108" i="1"/>
  <c r="G79" i="1"/>
  <c r="G64" i="1"/>
  <c r="E283" i="9"/>
  <c r="B283" i="9" s="1"/>
  <c r="E42" i="9"/>
  <c r="B42" i="9" s="1"/>
  <c r="E37" i="9"/>
  <c r="B37" i="9" s="1"/>
  <c r="E29" i="9"/>
  <c r="B29" i="9" s="1"/>
  <c r="G378" i="1"/>
  <c r="G379" i="1"/>
  <c r="H364" i="1"/>
  <c r="E350" i="4"/>
  <c r="D345" i="1" s="1"/>
  <c r="G290" i="1"/>
  <c r="H413" i="1"/>
  <c r="E644" i="4"/>
  <c r="D638" i="1" s="1"/>
  <c r="H288" i="1"/>
  <c r="G412" i="1"/>
  <c r="F226" i="9"/>
  <c r="B226" i="9" s="1"/>
  <c r="G209" i="1"/>
  <c r="G188" i="1"/>
  <c r="F222" i="9"/>
  <c r="B222" i="9" s="1"/>
  <c r="E46" i="9"/>
  <c r="B46" i="9" s="1"/>
  <c r="F218" i="9"/>
  <c r="B218" i="9" s="1"/>
  <c r="G173" i="1"/>
  <c r="G165" i="1"/>
  <c r="H160" i="1"/>
  <c r="E152" i="4"/>
  <c r="D148" i="1" s="1"/>
  <c r="G157" i="1"/>
  <c r="G121" i="1"/>
  <c r="G123" i="1"/>
  <c r="H64" i="1"/>
  <c r="H65" i="1"/>
  <c r="H1579" i="1"/>
  <c r="C1501" i="1"/>
  <c r="H1501" i="1" s="1"/>
  <c r="H1504" i="1"/>
  <c r="G1503" i="1"/>
  <c r="G1499" i="1"/>
  <c r="H1499" i="1"/>
  <c r="D42" i="8"/>
  <c r="I34" i="3" s="1"/>
  <c r="H1492" i="1"/>
  <c r="C1481" i="1"/>
  <c r="H1481" i="1" s="1"/>
  <c r="G1278" i="1"/>
  <c r="G1274" i="1"/>
  <c r="G1247" i="1"/>
  <c r="G1246" i="1"/>
  <c r="C1227" i="1"/>
  <c r="D245" i="5"/>
  <c r="E279" i="9"/>
  <c r="B279" i="9" s="1"/>
  <c r="F242" i="5"/>
  <c r="C1216" i="1"/>
  <c r="E290" i="9"/>
  <c r="B290" i="9" s="1"/>
  <c r="G289" i="9"/>
  <c r="C1154" i="1"/>
  <c r="G1154" i="1" s="1"/>
  <c r="F180" i="5"/>
  <c r="G1155" i="1"/>
  <c r="C1148" i="1"/>
  <c r="H1148" i="1" s="1"/>
  <c r="G1148" i="1"/>
  <c r="G1142" i="1"/>
  <c r="G1144" i="1"/>
  <c r="E284" i="9"/>
  <c r="B284" i="9" s="1"/>
  <c r="G1138" i="1"/>
  <c r="G1133" i="1"/>
  <c r="G1127" i="1"/>
  <c r="H1064" i="1"/>
  <c r="G1061" i="1"/>
  <c r="E68" i="5"/>
  <c r="G1052" i="1"/>
  <c r="G1050" i="1"/>
  <c r="F69" i="5"/>
  <c r="C1047" i="1"/>
  <c r="H1048" i="1"/>
  <c r="H1050" i="1"/>
  <c r="F56" i="5"/>
  <c r="H1034" i="1"/>
  <c r="H1035" i="1"/>
  <c r="H1033" i="1"/>
  <c r="H1030" i="1"/>
  <c r="H1032" i="1"/>
  <c r="F52" i="5"/>
  <c r="H1028" i="1"/>
  <c r="C1023" i="1"/>
  <c r="H1023" i="1" s="1"/>
  <c r="H1025" i="1"/>
  <c r="H1018" i="1"/>
  <c r="F35" i="5"/>
  <c r="H1013" i="1"/>
  <c r="H1014" i="1"/>
  <c r="H1012" i="1"/>
  <c r="H1007" i="1"/>
  <c r="H1008" i="1"/>
  <c r="H1006" i="1"/>
  <c r="H1004" i="1"/>
  <c r="H1003" i="1"/>
  <c r="H1002" i="1"/>
  <c r="E12" i="5"/>
  <c r="D990" i="1" s="1"/>
  <c r="H1000" i="1"/>
  <c r="H999" i="1"/>
  <c r="F19" i="5"/>
  <c r="H997" i="1"/>
  <c r="H998" i="1"/>
  <c r="H996" i="1"/>
  <c r="F13" i="5"/>
  <c r="H991" i="1"/>
  <c r="H993" i="1"/>
  <c r="F216" i="9"/>
  <c r="B216" i="9" s="1"/>
  <c r="F214" i="9"/>
  <c r="B214" i="9" s="1"/>
  <c r="G991" i="1"/>
  <c r="G993" i="1"/>
  <c r="G996" i="1"/>
  <c r="G998" i="1"/>
  <c r="G1000" i="1"/>
  <c r="G1003" i="1"/>
  <c r="G1005" i="1"/>
  <c r="G1008" i="1"/>
  <c r="G1010" i="1"/>
  <c r="G1012" i="1"/>
  <c r="G1015" i="1"/>
  <c r="G1017" i="1"/>
  <c r="G1019" i="1"/>
  <c r="G1022" i="1"/>
  <c r="G1024" i="1"/>
  <c r="G1027" i="1"/>
  <c r="G1029" i="1"/>
  <c r="G1032" i="1"/>
  <c r="G1034" i="1"/>
  <c r="G1036" i="1"/>
  <c r="G1038" i="1"/>
  <c r="G1040" i="1"/>
  <c r="G1042" i="1"/>
  <c r="G1043" i="1"/>
  <c r="G1045" i="1"/>
  <c r="H1081" i="1"/>
  <c r="H1085" i="1"/>
  <c r="H1089" i="1"/>
  <c r="H1093" i="1"/>
  <c r="H1097" i="1"/>
  <c r="H1101" i="1"/>
  <c r="H1105" i="1"/>
  <c r="H1109" i="1"/>
  <c r="H1116" i="1"/>
  <c r="H1120" i="1"/>
  <c r="H1127" i="1"/>
  <c r="H1131" i="1"/>
  <c r="H1135" i="1"/>
  <c r="H1139" i="1"/>
  <c r="H1143" i="1"/>
  <c r="H1147" i="1"/>
  <c r="H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992" i="1"/>
  <c r="G994" i="1"/>
  <c r="G995" i="1"/>
  <c r="G997" i="1"/>
  <c r="G999" i="1"/>
  <c r="G1001" i="1"/>
  <c r="G1002" i="1"/>
  <c r="G1004" i="1"/>
  <c r="G1006" i="1"/>
  <c r="G1007" i="1"/>
  <c r="G1009" i="1"/>
  <c r="G1011" i="1"/>
  <c r="G1013" i="1"/>
  <c r="G1014" i="1"/>
  <c r="G1016" i="1"/>
  <c r="G1018" i="1"/>
  <c r="G1020" i="1"/>
  <c r="G1021" i="1"/>
  <c r="G1025" i="1"/>
  <c r="G1026" i="1"/>
  <c r="G1028" i="1"/>
  <c r="G1030" i="1"/>
  <c r="G1031" i="1"/>
  <c r="G1033" i="1"/>
  <c r="G1035" i="1"/>
  <c r="G1037" i="1"/>
  <c r="G1039" i="1"/>
  <c r="G1041" i="1"/>
  <c r="G1044" i="1"/>
  <c r="G986" i="1"/>
  <c r="G987" i="1"/>
  <c r="G988" i="1"/>
  <c r="G989" i="1"/>
  <c r="G1066" i="1"/>
  <c r="G1067" i="1"/>
  <c r="G1068" i="1"/>
  <c r="G1069" i="1"/>
  <c r="G1070" i="1"/>
  <c r="G1071" i="1"/>
  <c r="G1072" i="1"/>
  <c r="G1073" i="1"/>
  <c r="G1074" i="1"/>
  <c r="G1075" i="1"/>
  <c r="G1076" i="1"/>
  <c r="G1077" i="1"/>
  <c r="G1078" i="1"/>
  <c r="G1079" i="1"/>
  <c r="H1080" i="1"/>
  <c r="H1084" i="1"/>
  <c r="H1088" i="1"/>
  <c r="H1092" i="1"/>
  <c r="H1096" i="1"/>
  <c r="H1100" i="1"/>
  <c r="H1104" i="1"/>
  <c r="H1108" i="1"/>
  <c r="H1115" i="1"/>
  <c r="H1119" i="1"/>
  <c r="H1123" i="1"/>
  <c r="H1126" i="1"/>
  <c r="H1130" i="1"/>
  <c r="H1134" i="1"/>
  <c r="H1138" i="1"/>
  <c r="H1142" i="1"/>
  <c r="H1146" i="1"/>
  <c r="H1150" i="1"/>
  <c r="H1215" i="1"/>
  <c r="G1215"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81" i="1"/>
  <c r="H1385" i="1"/>
  <c r="H1389" i="1"/>
  <c r="H1393" i="1"/>
  <c r="H1397" i="1"/>
  <c r="I1439" i="1"/>
  <c r="I1440" i="1"/>
  <c r="I1443" i="1"/>
  <c r="I1444" i="1"/>
  <c r="H1449" i="1"/>
  <c r="G1449" i="1"/>
  <c r="J1449" i="1"/>
  <c r="H1454" i="1"/>
  <c r="G1454" i="1"/>
  <c r="H1459" i="1"/>
  <c r="G1459" i="1"/>
  <c r="I1459" i="1" s="1"/>
  <c r="J1459" i="1"/>
  <c r="H1464" i="1"/>
  <c r="G1464" i="1"/>
  <c r="J1464" i="1"/>
  <c r="H1474" i="1"/>
  <c r="G1474" i="1"/>
  <c r="I1474" i="1" s="1"/>
  <c r="J1474" i="1"/>
  <c r="H1498" i="1"/>
  <c r="G1498" i="1"/>
  <c r="E6" i="4"/>
  <c r="H1447" i="1"/>
  <c r="G1447" i="1"/>
  <c r="I1447" i="1" s="1"/>
  <c r="J1447" i="1"/>
  <c r="H1457" i="1"/>
  <c r="G1457" i="1"/>
  <c r="J1457" i="1"/>
  <c r="H1462" i="1"/>
  <c r="G1462" i="1"/>
  <c r="I1462" i="1" s="1"/>
  <c r="J1462" i="1"/>
  <c r="H1472" i="1"/>
  <c r="G1472" i="1"/>
  <c r="J1472" i="1"/>
  <c r="H1482" i="1"/>
  <c r="G1482" i="1"/>
  <c r="H1486" i="1"/>
  <c r="G1486" i="1"/>
  <c r="H1490" i="1"/>
  <c r="G1490" i="1"/>
  <c r="H1494" i="1"/>
  <c r="G1494" i="1"/>
  <c r="F7" i="4"/>
  <c r="G1243" i="1"/>
  <c r="I1442" i="1"/>
  <c r="H1453" i="1"/>
  <c r="G1453" i="1"/>
  <c r="H1455" i="1"/>
  <c r="G1455" i="1"/>
  <c r="I1455" i="1" s="1"/>
  <c r="J1455" i="1"/>
  <c r="H1468" i="1"/>
  <c r="G1468" i="1"/>
  <c r="J1468" i="1"/>
  <c r="H1479" i="1"/>
  <c r="G1479" i="1"/>
  <c r="I1479" i="1" s="1"/>
  <c r="J1479" i="1"/>
  <c r="H1382" i="1"/>
  <c r="H1386" i="1"/>
  <c r="H1390" i="1"/>
  <c r="H1394" i="1"/>
  <c r="J1442" i="1"/>
  <c r="H1451" i="1"/>
  <c r="G1451" i="1"/>
  <c r="I1451" i="1" s="1"/>
  <c r="J1451" i="1"/>
  <c r="H1461" i="1"/>
  <c r="G1461" i="1"/>
  <c r="H1466" i="1"/>
  <c r="G1466" i="1"/>
  <c r="J1466" i="1"/>
  <c r="H1477" i="1"/>
  <c r="G1477" i="1"/>
  <c r="I1477" i="1" s="1"/>
  <c r="J1477" i="1"/>
  <c r="H1502" i="1"/>
  <c r="G1502" i="1"/>
  <c r="F8" i="4"/>
  <c r="D50" i="4"/>
  <c r="D163" i="4"/>
  <c r="E528" i="4"/>
  <c r="J1445" i="1"/>
  <c r="G1506" i="1"/>
  <c r="G1510" i="1"/>
  <c r="G1514" i="1"/>
  <c r="G1522" i="1"/>
  <c r="G1526" i="1"/>
  <c r="G1534" i="1"/>
  <c r="G1538" i="1"/>
  <c r="G1542" i="1"/>
  <c r="G1546" i="1"/>
  <c r="G1550" i="1"/>
  <c r="G1554" i="1"/>
  <c r="G1558" i="1"/>
  <c r="G1562" i="1"/>
  <c r="G1566" i="1"/>
  <c r="G1570" i="1"/>
  <c r="G1574" i="1"/>
  <c r="G1578" i="1"/>
  <c r="F91" i="4"/>
  <c r="D82" i="4"/>
  <c r="F238" i="5"/>
  <c r="D237" i="5"/>
  <c r="J1439" i="1"/>
  <c r="J1441" i="1"/>
  <c r="J1443"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F125" i="4"/>
  <c r="D124" i="4"/>
  <c r="F197" i="4"/>
  <c r="D196" i="4"/>
  <c r="F421" i="4"/>
  <c r="D420" i="4"/>
  <c r="H289" i="9"/>
  <c r="E176" i="5"/>
  <c r="G291" i="9"/>
  <c r="E291" i="9" s="1"/>
  <c r="B291" i="9" s="1"/>
  <c r="F190" i="5"/>
  <c r="F5" i="6"/>
  <c r="E5" i="7"/>
  <c r="F112" i="4"/>
  <c r="D106" i="4"/>
  <c r="F153" i="4"/>
  <c r="D152" i="4"/>
  <c r="E163" i="4"/>
  <c r="D159" i="1" s="1"/>
  <c r="E196" i="4"/>
  <c r="D192" i="1" s="1"/>
  <c r="E420" i="4"/>
  <c r="E141" i="6"/>
  <c r="F140" i="4"/>
  <c r="F164" i="4"/>
  <c r="D311" i="4"/>
  <c r="F345" i="4"/>
  <c r="D363" i="4"/>
  <c r="F397" i="4"/>
  <c r="F417" i="4"/>
  <c r="F422" i="4"/>
  <c r="D484" i="4"/>
  <c r="F516" i="4"/>
  <c r="F568" i="4"/>
  <c r="F626" i="4"/>
  <c r="F88" i="5"/>
  <c r="D146" i="5"/>
  <c r="F177" i="5"/>
  <c r="F191" i="5"/>
  <c r="F239" i="5"/>
  <c r="F259" i="5"/>
  <c r="F6" i="6"/>
  <c r="F90" i="6"/>
  <c r="E292" i="9"/>
  <c r="B292" i="9" s="1"/>
  <c r="D299" i="4"/>
  <c r="D351" i="4"/>
  <c r="D580" i="4"/>
  <c r="D12" i="5"/>
  <c r="D78" i="5"/>
  <c r="D134" i="5"/>
  <c r="D114" i="6"/>
  <c r="F603" i="4"/>
  <c r="D87" i="5"/>
  <c r="F149" i="5"/>
  <c r="D176"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78" i="9"/>
  <c r="E278" i="9" s="1"/>
  <c r="B278" i="9" s="1"/>
  <c r="G277" i="9"/>
  <c r="E277" i="9" s="1"/>
  <c r="B277" i="9" s="1"/>
  <c r="G197" i="9"/>
  <c r="E197" i="9" s="1"/>
  <c r="B197" i="9" s="1"/>
  <c r="G193" i="9"/>
  <c r="E193" i="9" s="1"/>
  <c r="B193" i="9" s="1"/>
  <c r="G188" i="9"/>
  <c r="E188" i="9" s="1"/>
  <c r="B188" i="9" s="1"/>
  <c r="G184" i="9"/>
  <c r="E184" i="9" s="1"/>
  <c r="B184" i="9" s="1"/>
  <c r="G180" i="9"/>
  <c r="E180" i="9" s="1"/>
  <c r="B180" i="9" s="1"/>
  <c r="G176" i="9"/>
  <c r="E176" i="9" s="1"/>
  <c r="B176" i="9" s="1"/>
  <c r="G165" i="9"/>
  <c r="H164" i="9"/>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195" i="9"/>
  <c r="E195" i="9" s="1"/>
  <c r="B195" i="9" s="1"/>
  <c r="L191" i="9"/>
  <c r="F191" i="9" s="1"/>
  <c r="G190" i="9"/>
  <c r="E190" i="9" s="1"/>
  <c r="B190" i="9" s="1"/>
  <c r="G186" i="9"/>
  <c r="E186" i="9" s="1"/>
  <c r="B186" i="9" s="1"/>
  <c r="G182" i="9"/>
  <c r="E182" i="9" s="1"/>
  <c r="B182" i="9" s="1"/>
  <c r="G178" i="9"/>
  <c r="E178" i="9" s="1"/>
  <c r="B178"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28" i="9"/>
  <c r="B236" i="9"/>
  <c r="B244" i="9"/>
  <c r="B252" i="9"/>
  <c r="B220" i="9"/>
  <c r="B246" i="9"/>
  <c r="G1223" i="1" l="1"/>
  <c r="G299" i="9"/>
  <c r="E299" i="9" s="1"/>
  <c r="E298" i="9" s="1"/>
  <c r="D141" i="6"/>
  <c r="H1216" i="1"/>
  <c r="E237" i="5"/>
  <c r="D1214" i="1" s="1"/>
  <c r="C1518" i="1"/>
  <c r="I35" i="3"/>
  <c r="H1524" i="1"/>
  <c r="G1530" i="1"/>
  <c r="E289" i="9"/>
  <c r="B289" i="9" s="1"/>
  <c r="G1023" i="1"/>
  <c r="H1576" i="1"/>
  <c r="G411" i="1"/>
  <c r="F644" i="4"/>
  <c r="B191" i="9"/>
  <c r="G645" i="1"/>
  <c r="H638" i="1"/>
  <c r="F643" i="4"/>
  <c r="C637" i="1"/>
  <c r="H259" i="1"/>
  <c r="G259" i="1"/>
  <c r="H184" i="1"/>
  <c r="H129" i="1"/>
  <c r="G129" i="1"/>
  <c r="E407" i="4"/>
  <c r="D402" i="1" s="1"/>
  <c r="E408" i="4"/>
  <c r="D403" i="1" s="1"/>
  <c r="G638" i="1"/>
  <c r="G294" i="9"/>
  <c r="E294" i="9" s="1"/>
  <c r="B294" i="9" s="1"/>
  <c r="G295" i="9"/>
  <c r="E295" i="9" s="1"/>
  <c r="B295" i="9" s="1"/>
  <c r="K1432" i="9"/>
  <c r="C1517" i="1"/>
  <c r="H1517" i="1" s="1"/>
  <c r="F245" i="5"/>
  <c r="C1222" i="1"/>
  <c r="H1154" i="1"/>
  <c r="I21" i="3"/>
  <c r="D1046" i="1"/>
  <c r="G1047" i="1"/>
  <c r="H1047" i="1"/>
  <c r="E7" i="5"/>
  <c r="I20" i="3" s="1"/>
  <c r="F176" i="5"/>
  <c r="D175" i="5"/>
  <c r="H22" i="3"/>
  <c r="C1153" i="1"/>
  <c r="F580" i="4"/>
  <c r="C574" i="1"/>
  <c r="I22" i="3"/>
  <c r="D1153" i="1"/>
  <c r="F212" i="9"/>
  <c r="F78" i="5"/>
  <c r="C1056" i="1"/>
  <c r="D528" i="4"/>
  <c r="D635" i="4" s="1"/>
  <c r="F311" i="4"/>
  <c r="C306" i="1"/>
  <c r="I28" i="3"/>
  <c r="D1435" i="1"/>
  <c r="F163" i="4"/>
  <c r="C159" i="1"/>
  <c r="I1472" i="1"/>
  <c r="F141" i="6"/>
  <c r="H28" i="3"/>
  <c r="C1435" i="1"/>
  <c r="F44" i="4"/>
  <c r="C40" i="1"/>
  <c r="H23" i="3"/>
  <c r="C1214" i="1"/>
  <c r="D6" i="4"/>
  <c r="F134" i="5"/>
  <c r="C1112" i="1"/>
  <c r="F106" i="4"/>
  <c r="C102" i="1"/>
  <c r="F196" i="4"/>
  <c r="C192" i="1"/>
  <c r="E412" i="4"/>
  <c r="I16" i="3"/>
  <c r="D2" i="1"/>
  <c r="F87" i="5"/>
  <c r="C1065" i="1"/>
  <c r="F114" i="6"/>
  <c r="H27" i="3"/>
  <c r="C1408" i="1"/>
  <c r="D68" i="5"/>
  <c r="D350" i="4"/>
  <c r="F351" i="4"/>
  <c r="C346" i="1"/>
  <c r="F146" i="5"/>
  <c r="C1124" i="1"/>
  <c r="D151" i="4"/>
  <c r="H20" i="9"/>
  <c r="G20" i="9"/>
  <c r="F152" i="4"/>
  <c r="C148" i="1"/>
  <c r="I29" i="3"/>
  <c r="D1436" i="1"/>
  <c r="F420" i="4"/>
  <c r="C414" i="1"/>
  <c r="F124" i="4"/>
  <c r="C120" i="1"/>
  <c r="F82" i="4"/>
  <c r="C78" i="1"/>
  <c r="G297" i="9"/>
  <c r="E297" i="9" s="1"/>
  <c r="E151" i="4"/>
  <c r="E164" i="9"/>
  <c r="B164" i="9" s="1"/>
  <c r="E165" i="9"/>
  <c r="B165" i="9" s="1"/>
  <c r="D7" i="5"/>
  <c r="F12" i="5"/>
  <c r="C990" i="1"/>
  <c r="D298" i="4"/>
  <c r="F299" i="4"/>
  <c r="C294" i="1"/>
  <c r="F484" i="4"/>
  <c r="C478" i="1"/>
  <c r="F363" i="4"/>
  <c r="C358" i="1"/>
  <c r="E635" i="4"/>
  <c r="D629" i="1" s="1"/>
  <c r="D414" i="1"/>
  <c r="E636" i="4"/>
  <c r="D630" i="1" s="1"/>
  <c r="D522" i="1"/>
  <c r="F50" i="4"/>
  <c r="C46" i="1"/>
  <c r="I1466" i="1"/>
  <c r="I1468" i="1"/>
  <c r="I1457" i="1"/>
  <c r="I1464" i="1"/>
  <c r="I1449" i="1"/>
  <c r="B299" i="9" l="1"/>
  <c r="E6" i="5"/>
  <c r="D984" i="1" s="1"/>
  <c r="I23" i="3"/>
  <c r="F237" i="5"/>
  <c r="E175" i="5"/>
  <c r="D1152" i="1" s="1"/>
  <c r="H1518" i="1"/>
  <c r="G1518" i="1"/>
  <c r="D985" i="1"/>
  <c r="H11" i="3"/>
  <c r="N3" i="9" s="1"/>
  <c r="G1517" i="1"/>
  <c r="G637" i="1"/>
  <c r="H637" i="1"/>
  <c r="E20" i="9"/>
  <c r="E19" i="9" s="1"/>
  <c r="E293" i="9"/>
  <c r="H1222" i="1"/>
  <c r="G1222" i="1"/>
  <c r="F635" i="4"/>
  <c r="C629" i="1"/>
  <c r="F68" i="5"/>
  <c r="H21" i="3"/>
  <c r="C1046" i="1"/>
  <c r="H102" i="1"/>
  <c r="G102" i="1"/>
  <c r="H46" i="1"/>
  <c r="G46" i="1"/>
  <c r="H478" i="1"/>
  <c r="G478" i="1"/>
  <c r="D407" i="4"/>
  <c r="F298" i="4"/>
  <c r="C293" i="1"/>
  <c r="G346" i="1"/>
  <c r="H346" i="1"/>
  <c r="B212" i="9"/>
  <c r="C1152" i="1"/>
  <c r="H990" i="1"/>
  <c r="G990" i="1"/>
  <c r="H78" i="1"/>
  <c r="G78" i="1"/>
  <c r="G414" i="1"/>
  <c r="H414" i="1"/>
  <c r="H192" i="1"/>
  <c r="G192" i="1"/>
  <c r="G1112" i="1"/>
  <c r="H1112" i="1"/>
  <c r="G1435" i="1"/>
  <c r="H1435" i="1"/>
  <c r="H159" i="1"/>
  <c r="G159" i="1"/>
  <c r="G306" i="1"/>
  <c r="H306" i="1"/>
  <c r="F7" i="5"/>
  <c r="D6" i="5"/>
  <c r="H20" i="3"/>
  <c r="C985" i="1"/>
  <c r="H120" i="1"/>
  <c r="G120" i="1"/>
  <c r="H1065" i="1"/>
  <c r="G1065" i="1"/>
  <c r="B297" i="9"/>
  <c r="E296" i="9"/>
  <c r="I10" i="3" s="1"/>
  <c r="H1436" i="1"/>
  <c r="G1436" i="1"/>
  <c r="G1408" i="1"/>
  <c r="H1408" i="1"/>
  <c r="H9" i="3"/>
  <c r="H1214" i="1"/>
  <c r="G1214" i="1"/>
  <c r="G1056" i="1"/>
  <c r="H1056" i="1"/>
  <c r="H574" i="1"/>
  <c r="G574" i="1"/>
  <c r="H358" i="1"/>
  <c r="G358" i="1"/>
  <c r="G294" i="1"/>
  <c r="H294" i="1"/>
  <c r="H148" i="1"/>
  <c r="G148" i="1"/>
  <c r="D289" i="4"/>
  <c r="F151" i="4"/>
  <c r="H17" i="3"/>
  <c r="C147" i="1"/>
  <c r="G1124" i="1"/>
  <c r="H1124" i="1"/>
  <c r="D408" i="4"/>
  <c r="F350" i="4"/>
  <c r="C345" i="1"/>
  <c r="G1153" i="1"/>
  <c r="H1153" i="1"/>
  <c r="E289" i="4"/>
  <c r="I17" i="3"/>
  <c r="D147" i="1"/>
  <c r="E639" i="4"/>
  <c r="D407" i="1"/>
  <c r="D412" i="4"/>
  <c r="F6" i="4"/>
  <c r="H16" i="3"/>
  <c r="C2" i="1"/>
  <c r="H40" i="1"/>
  <c r="G40" i="1"/>
  <c r="D636" i="4"/>
  <c r="F528" i="4"/>
  <c r="C522" i="1"/>
  <c r="H276" i="9" l="1"/>
  <c r="F175" i="5"/>
  <c r="I11" i="3"/>
  <c r="B20" i="9"/>
  <c r="E413" i="4"/>
  <c r="E291" i="4"/>
  <c r="D287" i="1" s="1"/>
  <c r="D285" i="1"/>
  <c r="E290" i="4"/>
  <c r="D286" i="1" s="1"/>
  <c r="H147" i="1"/>
  <c r="G147" i="1"/>
  <c r="F636" i="4"/>
  <c r="C630" i="1"/>
  <c r="H345" i="1"/>
  <c r="G345" i="1"/>
  <c r="D291" i="4"/>
  <c r="F289" i="4"/>
  <c r="D413" i="4"/>
  <c r="D414" i="4" s="1"/>
  <c r="C285" i="1"/>
  <c r="H985" i="1"/>
  <c r="G985" i="1"/>
  <c r="F407" i="4"/>
  <c r="C402" i="1"/>
  <c r="K3" i="9"/>
  <c r="I9" i="3"/>
  <c r="G522" i="1"/>
  <c r="H522" i="1"/>
  <c r="D290" i="4"/>
  <c r="D633" i="1"/>
  <c r="F408" i="4"/>
  <c r="C403" i="1"/>
  <c r="G276" i="9"/>
  <c r="G282" i="9"/>
  <c r="E282" i="9" s="1"/>
  <c r="B282" i="9" s="1"/>
  <c r="F6" i="5"/>
  <c r="C984" i="1"/>
  <c r="G1152" i="1"/>
  <c r="H1152" i="1"/>
  <c r="H293" i="1"/>
  <c r="G293" i="1"/>
  <c r="G629" i="1"/>
  <c r="H629" i="1"/>
  <c r="H2" i="1"/>
  <c r="G2" i="1"/>
  <c r="D639" i="4"/>
  <c r="F412" i="4"/>
  <c r="C407" i="1"/>
  <c r="H1046" i="1"/>
  <c r="G1046" i="1"/>
  <c r="E276" i="9" l="1"/>
  <c r="E275" i="9" s="1"/>
  <c r="G407" i="1"/>
  <c r="H407" i="1"/>
  <c r="H630" i="1"/>
  <c r="G630" i="1"/>
  <c r="H8" i="3"/>
  <c r="G984" i="1"/>
  <c r="H984" i="1"/>
  <c r="G403" i="1"/>
  <c r="H403" i="1"/>
  <c r="F290" i="4"/>
  <c r="C286" i="1"/>
  <c r="F291" i="4"/>
  <c r="C287" i="1"/>
  <c r="H402" i="1"/>
  <c r="G402" i="1"/>
  <c r="H285" i="1"/>
  <c r="G285" i="1"/>
  <c r="C409" i="1"/>
  <c r="F639" i="4"/>
  <c r="C633" i="1"/>
  <c r="D640" i="4"/>
  <c r="D641" i="4" s="1"/>
  <c r="D415" i="4"/>
  <c r="F413" i="4"/>
  <c r="C408" i="1"/>
  <c r="E640" i="4"/>
  <c r="E415" i="4"/>
  <c r="D410" i="1" s="1"/>
  <c r="D408" i="1"/>
  <c r="E414" i="4"/>
  <c r="D409" i="1" s="1"/>
  <c r="B276" i="9" l="1"/>
  <c r="F414" i="4"/>
  <c r="M3" i="9"/>
  <c r="I8" i="3"/>
  <c r="H408" i="1"/>
  <c r="G408" i="1"/>
  <c r="G287" i="1"/>
  <c r="H287" i="1"/>
  <c r="F415" i="4"/>
  <c r="C410" i="1"/>
  <c r="H633" i="1"/>
  <c r="G633" i="1"/>
  <c r="C635" i="1"/>
  <c r="E642" i="4"/>
  <c r="D634" i="1"/>
  <c r="E641" i="4"/>
  <c r="F641" i="4" s="1"/>
  <c r="D642" i="4"/>
  <c r="D645" i="4" s="1"/>
  <c r="F640" i="4"/>
  <c r="C634" i="1"/>
  <c r="G409" i="1"/>
  <c r="H409" i="1"/>
  <c r="H286" i="1"/>
  <c r="G286" i="1"/>
  <c r="H18" i="3" l="1"/>
  <c r="C639" i="1"/>
  <c r="E645" i="4"/>
  <c r="F645" i="4" s="1"/>
  <c r="D635" i="1"/>
  <c r="G635" i="1" s="1"/>
  <c r="G410" i="1"/>
  <c r="H410" i="1"/>
  <c r="H634" i="1"/>
  <c r="G634" i="1"/>
  <c r="E646" i="4"/>
  <c r="D636" i="1"/>
  <c r="D646" i="4"/>
  <c r="F642" i="4"/>
  <c r="C636" i="1"/>
  <c r="H635" i="1" l="1"/>
  <c r="F646" i="4"/>
  <c r="H19" i="3"/>
  <c r="C640" i="1"/>
  <c r="I18" i="3"/>
  <c r="D639" i="1"/>
  <c r="H639" i="1" s="1"/>
  <c r="H636" i="1"/>
  <c r="G636" i="1"/>
  <c r="I19" i="3"/>
  <c r="D640" i="1"/>
  <c r="H7" i="3" l="1"/>
  <c r="J3" i="9" s="1"/>
  <c r="G639" i="1"/>
  <c r="H640" i="1"/>
  <c r="G640" i="1"/>
  <c r="I7" i="3" l="1"/>
  <c r="M272" i="9"/>
  <c r="L272" i="9"/>
  <c r="H18" i="9"/>
  <c r="G18" i="9"/>
  <c r="K5" i="9"/>
  <c r="J10" i="9"/>
  <c r="M16" i="9"/>
  <c r="J7" i="9"/>
  <c r="I12" i="9"/>
  <c r="K7" i="9"/>
  <c r="J12" i="9"/>
  <c r="J5" i="9"/>
  <c r="L16" i="9"/>
  <c r="J6" i="9"/>
  <c r="I11" i="9"/>
  <c r="H17" i="9"/>
  <c r="I8" i="9"/>
  <c r="M15" i="9"/>
  <c r="J8" i="9"/>
  <c r="G15" i="9"/>
  <c r="I6" i="9"/>
  <c r="K12" i="9"/>
  <c r="K9" i="9"/>
  <c r="L15" i="9"/>
  <c r="K6" i="9"/>
  <c r="J11" i="9"/>
  <c r="I17" i="9"/>
  <c r="I5" i="9"/>
  <c r="K11" i="9"/>
  <c r="J17" i="9"/>
  <c r="J9" i="9"/>
  <c r="H15" i="9"/>
  <c r="G17" i="9"/>
  <c r="I13" i="9"/>
  <c r="I7" i="9"/>
  <c r="K13" i="9"/>
  <c r="K10" i="9"/>
  <c r="G16" i="9"/>
  <c r="I9" i="9"/>
  <c r="H16" i="9"/>
  <c r="K8" i="9"/>
  <c r="J13" i="9"/>
  <c r="F272" i="9" l="1"/>
  <c r="B272" i="9" s="1"/>
  <c r="E9" i="9"/>
  <c r="B9" i="9" s="1"/>
  <c r="E5" i="9"/>
  <c r="B5" i="9" s="1"/>
  <c r="E18" i="9"/>
  <c r="B18" i="9" s="1"/>
  <c r="F15" i="9"/>
  <c r="E15" i="9"/>
  <c r="E11" i="9"/>
  <c r="B11" i="9" s="1"/>
  <c r="E7" i="9"/>
  <c r="B7" i="9" s="1"/>
  <c r="E10" i="9"/>
  <c r="B10" i="9" s="1"/>
  <c r="E16" i="9"/>
  <c r="E13" i="9"/>
  <c r="B13" i="9" s="1"/>
  <c r="E17" i="9"/>
  <c r="B17" i="9" s="1"/>
  <c r="E6" i="9"/>
  <c r="B6" i="9" s="1"/>
  <c r="E8" i="9"/>
  <c r="B8" i="9" s="1"/>
  <c r="F16" i="9"/>
  <c r="E12" i="9"/>
  <c r="B12" i="9" s="1"/>
  <c r="F19" i="9" l="1"/>
  <c r="F14" i="9"/>
  <c r="B15" i="9"/>
  <c r="E4" i="9"/>
  <c r="B16"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<sst xmlns="http://schemas.openxmlformats.org/spreadsheetml/2006/main" count="4313" uniqueCount="3393">
  <si>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</si>
  <si>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</si>
  <si>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</si>
  <si>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</si>
  <si>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</si>
  <si>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</si>
  <si>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</si>
  <si>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</si>
  <si>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</si>
  <si>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</si>
  <si>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</si>
  <si>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</si>
  <si>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</si>
  <si>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</si>
  <si>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</si>
  <si>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</si>
  <si>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</si>
  <si>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</si>
  <si>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</si>
  <si>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</si>
  <si>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</si>
  <si>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</si>
  <si>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</si>
  <si>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</si>
  <si>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</si>
  <si>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</si>
  <si>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</si>
  <si>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</si>
  <si>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</si>
  <si>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</si>
  <si>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</si>
  <si>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</si>
  <si>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</si>
  <si>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</si>
  <si>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</si>
  <si>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</si>
  <si>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</si>
  <si>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</si>
  <si>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</si>
  <si>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</si>
  <si>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</si>
  <si>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</si>
  <si>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</si>
  <si>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</si>
  <si>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</si>
  <si>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</si>
  <si>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</si>
  <si>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</si>
  <si>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</si>
  <si>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</si>
  <si>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</si>
  <si>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</si>
  <si>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</si>
  <si>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</si>
  <si>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</si>
  <si>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</si>
  <si>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</si>
  <si>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</si>
  <si>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</si>
  <si>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</si>
  <si>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</si>
  <si>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</si>
  <si>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</si>
  <si>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</si>
  <si>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</si>
  <si>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</si>
  <si>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</si>
  <si>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</si>
  <si>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</si>
  <si>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</si>
  <si>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</si>
  <si>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</si>
  <si>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</si>
  <si>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</si>
  <si>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</si>
  <si>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</si>
  <si>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</si>
  <si>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</si>
  <si>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</si>
  <si>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</si>
  <si>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</si>
  <si>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</si>
  <si>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</si>
  <si>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</si>
  <si>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</si>
  <si>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</si>
  <si>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</si>
  <si>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</si>
  <si>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</si>
  <si>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</si>
  <si>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</si>
  <si>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</si>
  <si>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</si>
  <si>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</si>
  <si>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</si>
  <si>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</si>
  <si>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</si>
  <si>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</si>
  <si>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</si>
  <si>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</si>
  <si>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</si>
  <si>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</si>
  <si>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</si>
  <si>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</si>
  <si>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</si>
  <si>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</si>
  <si>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</si>
  <si>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</si>
  <si>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</si>
  <si>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</si>
  <si>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</si>
  <si>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</si>
  <si>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</si>
  <si>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</si>
  <si>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</si>
  <si>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</si>
  <si>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</si>
  <si>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</si>
  <si>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</si>
  <si>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</si>
  <si>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</si>
  <si>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</si>
  <si>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</si>
  <si>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</si>
  <si>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</si>
  <si>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</si>
  <si>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</si>
  <si>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</si>
  <si>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</si>
  <si>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</si>
  <si>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</si>
  <si>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</si>
  <si>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</si>
  <si>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</si>
  <si>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</si>
  <si>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</si>
  <si>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</si>
  <si>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</si>
  <si>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</si>
  <si>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</si>
  <si>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</si>
  <si>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</si>
  <si>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</si>
  <si>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</si>
  <si>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</si>
  <si>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</si>
  <si>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</si>
  <si>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</si>
  <si>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</si>
  <si>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</si>
  <si>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</si>
  <si>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</si>
  <si>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</si>
  <si>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</si>
  <si>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</si>
  <si>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</si>
  <si>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</si>
  <si>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</si>
  <si>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</si>
  <si>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</si>
  <si>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</si>
  <si>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</si>
  <si>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</si>
  <si>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</si>
  <si>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</si>
  <si>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</si>
  <si>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</si>
  <si>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</si>
  <si>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</si>
  <si>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</si>
  <si>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</si>
  <si>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</si>
  <si>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</si>
  <si>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</si>
  <si>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</si>
  <si>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</si>
  <si>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</si>
  <si>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</si>
  <si>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</si>
  <si>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</si>
  <si>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</si>
  <si>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</si>
  <si>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</si>
  <si>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</si>
  <si>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</si>
  <si>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</si>
  <si>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</si>
  <si>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</si>
  <si>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</si>
  <si>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</si>
  <si>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</si>
  <si>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</si>
  <si>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</si>
  <si>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</si>
  <si>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</si>
  <si>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</si>
  <si>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</si>
  <si>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</si>
  <si>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</si>
  <si>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</si>
  <si>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</si>
  <si>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</si>
  <si>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</si>
  <si>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</si>
  <si>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</si>
  <si>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</si>
  <si>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</si>
  <si>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</si>
  <si>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</si>
  <si>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</si>
  <si>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</si>
  <si>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</si>
  <si>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</si>
  <si>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</si>
  <si>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</si>
  <si>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</si>
  <si>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</si>
  <si>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</si>
  <si>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</si>
  <si>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</si>
  <si>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</si>
  <si>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</si>
  <si>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</si>
  <si>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</si>
  <si>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</si>
  <si>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</si>
  <si>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</si>
  <si>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</si>
  <si>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</si>
  <si>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</si>
  <si>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</si>
  <si>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</si>
  <si>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</si>
  <si>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</si>
  <si>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</si>
  <si>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</si>
  <si>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</si>
  <si>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</si>
  <si>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</si>
  <si>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</si>
  <si>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</si>
  <si>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</si>
  <si>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</si>
  <si>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</si>
  <si>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</si>
  <si>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</si>
  <si>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</si>
  <si>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</si>
  <si>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</si>
  <si>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</si>
  <si>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</si>
  <si>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</si>
  <si>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</si>
  <si>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</si>
  <si>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</si>
  <si>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</si>
  <si>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</si>
  <si>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</si>
  <si>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</si>
  <si>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</si>
  <si>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</si>
  <si>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</si>
  <si>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</si>
  <si>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</si>
  <si>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</si>
  <si>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</si>
  <si>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</si>
  <si>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</si>
  <si>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</si>
  <si>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</si>
  <si>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</si>
  <si>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</si>
  <si>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</si>
  <si>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</si>
  <si>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</si>
  <si>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</si>
  <si>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</si>
  <si>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</si>
  <si>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</si>
  <si>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</si>
  <si>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</si>
  <si>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</si>
  <si>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</si>
  <si>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</si>
  <si>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</si>
  <si>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</si>
  <si>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</si>
  <si>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</si>
  <si>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</si>
  <si>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</si>
  <si>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</si>
  <si>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</si>
  <si>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</si>
  <si>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</si>
  <si>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</si>
  <si>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</si>
  <si>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</si>
  <si>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</si>
  <si>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</si>
  <si>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</si>
  <si>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</si>
  <si>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</si>
  <si>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</si>
  <si>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</si>
  <si>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</si>
  <si>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</si>
  <si>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</si>
  <si>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</si>
  <si>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</si>
  <si>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</si>
  <si>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</si>
  <si>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</si>
  <si>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</si>
  <si>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</si>
  <si>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</si>
  <si>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</si>
  <si>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</si>
  <si>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</si>
  <si>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</si>
  <si>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</si>
  <si>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</si>
  <si>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</si>
  <si>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</si>
  <si>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</si>
  <si>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</si>
  <si>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</si>
  <si>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</si>
  <si>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</si>
  <si>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</si>
  <si>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</si>
  <si>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</si>
  <si>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</si>
  <si>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</si>
  <si>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</si>
  <si>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</si>
  <si>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</si>
  <si>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</si>
  <si>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</si>
  <si>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</si>
  <si>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</si>
  <si>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</si>
  <si>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</si>
  <si>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</si>
  <si>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</si>
  <si>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</si>
  <si>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</si>
  <si>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</si>
  <si>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</si>
  <si>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</si>
  <si>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</si>
  <si>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</si>
  <si>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</si>
  <si>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</si>
  <si>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</si>
  <si>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</si>
  <si>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</si>
  <si>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</si>
  <si>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</si>
  <si>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</si>
  <si>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</si>
  <si>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</si>
  <si>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</si>
  <si>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</si>
  <si>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</si>
  <si>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</si>
  <si>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</si>
  <si>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</si>
  <si>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</si>
  <si>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</si>
  <si>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</si>
  <si>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</si>
  <si>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</si>
  <si>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</si>
  <si>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</si>
  <si>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</si>
  <si>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</si>
  <si>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</si>
  <si>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</si>
  <si>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</si>
  <si>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</si>
  <si>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</si>
  <si>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</si>
  <si>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</si>
  <si>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</si>
  <si>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</si>
  <si>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</si>
  <si>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</si>
  <si>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</si>
  <si>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</si>
  <si>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</si>
  <si>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</si>
  <si>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</si>
  <si>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</si>
  <si>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</si>
  <si>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</si>
  <si>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</si>
  <si>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</si>
  <si>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</si>
  <si>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</si>
  <si>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</si>
  <si>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</si>
  <si>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</si>
  <si>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</si>
  <si>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</si>
  <si>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</si>
  <si>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</si>
  <si>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</si>
  <si>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</si>
  <si>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</si>
  <si>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</si>
  <si>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</si>
  <si>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</si>
  <si>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</si>
  <si>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</si>
  <si>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</si>
  <si>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</si>
  <si>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</si>
  <si>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</si>
  <si>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</si>
  <si>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</si>
  <si>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</si>
  <si>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</si>
  <si>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</si>
  <si>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</si>
  <si>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</si>
  <si>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</si>
  <si>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</si>
  <si>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</si>
  <si>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</si>
  <si>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</si>
  <si>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</si>
  <si>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</si>
  <si>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</si>
  <si>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</si>
  <si>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</si>
  <si>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</si>
  <si>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</si>
  <si>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</si>
  <si>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</si>
  <si>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</si>
  <si>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</si>
  <si>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</si>
  <si>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</si>
  <si>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</si>
  <si>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</si>
  <si>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</si>
  <si>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</si>
  <si>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</si>
  <si>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</si>
  <si>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</si>
  <si>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</si>
  <si>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</si>
  <si>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</si>
  <si>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</si>
  <si>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</si>
  <si>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</si>
  <si>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</si>
  <si>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</si>
  <si>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</si>
  <si>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</si>
  <si>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</si>
  <si>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</si>
  <si>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</si>
  <si>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</si>
  <si>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</si>
  <si>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</si>
  <si>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</si>
  <si>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</si>
  <si>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</si>
  <si>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</si>
  <si>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</si>
  <si>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</si>
  <si>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</si>
  <si>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</si>
  <si>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</si>
  <si>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</si>
  <si>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</si>
  <si>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</si>
  <si>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</si>
  <si>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</si>
  <si>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</si>
  <si>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</si>
  <si>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</si>
  <si>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</si>
  <si>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</si>
  <si>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</si>
  <si>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</si>
  <si>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</si>
  <si>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</si>
  <si>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</si>
  <si>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</si>
  <si>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</si>
  <si>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</si>
  <si>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</si>
  <si>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</si>
  <si>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</si>
  <si>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</si>
  <si>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</si>
  <si>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</si>
  <si>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</si>
  <si>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</si>
  <si>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</si>
  <si>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</si>
  <si>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</si>
  <si>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</si>
  <si>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</si>
  <si>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</si>
  <si>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</si>
  <si>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</si>
  <si>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</si>
  <si>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</si>
  <si>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</si>
  <si>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</si>
  <si>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</si>
  <si>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</si>
  <si>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</si>
  <si>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</si>
  <si>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</si>
  <si>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</si>
  <si>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</si>
  <si>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</si>
  <si>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</si>
  <si>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</si>
  <si>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</si>
  <si>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</si>
  <si>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</si>
  <si>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</si>
  <si>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</si>
  <si>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</si>
  <si>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</si>
  <si>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</si>
  <si>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</si>
  <si>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</si>
  <si>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</si>
  <si>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</si>
  <si>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</si>
  <si>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</si>
  <si>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</si>
  <si>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</si>
  <si>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</si>
  <si>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</si>
  <si>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</si>
  <si>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</si>
  <si>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</si>
  <si>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</si>
  <si>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</si>
  <si>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</si>
  <si>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</si>
  <si>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</si>
  <si>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</si>
  <si>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</si>
  <si>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</si>
  <si>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</si>
  <si>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</si>
  <si>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</si>
  <si>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</si>
  <si>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</si>
  <si>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</si>
  <si>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</si>
  <si>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</si>
  <si>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</si>
  <si>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</si>
  <si>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</si>
  <si>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</si>
  <si>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</si>
  <si>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</si>
  <si>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</si>
  <si>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</si>
  <si>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</si>
  <si>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</si>
  <si>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</si>
  <si>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</si>
  <si>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</si>
  <si>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</si>
  <si>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</si>
  <si>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</si>
  <si>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</si>
  <si>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</si>
  <si>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</si>
  <si>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</si>
  <si>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</si>
  <si>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</si>
  <si>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</si>
  <si>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</si>
  <si>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</si>
  <si>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</si>
  <si>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</si>
  <si>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</si>
  <si>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</si>
  <si>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</si>
  <si>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</si>
  <si>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</si>
  <si>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</si>
  <si>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</si>
  <si>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</si>
  <si>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</si>
  <si>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</si>
  <si>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</si>
  <si>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</si>
  <si>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</si>
  <si>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</si>
  <si>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</si>
  <si>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</si>
  <si>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</si>
  <si>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</si>
  <si>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</si>
  <si>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</si>
  <si>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</si>
  <si>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</si>
  <si>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</si>
  <si>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</si>
  <si>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</si>
  <si>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</si>
  <si>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</si>
  <si>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</si>
  <si>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</si>
  <si>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</si>
  <si>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</si>
  <si>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</si>
  <si>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</si>
  <si>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</si>
  <si>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</si>
  <si>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</si>
  <si>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</si>
  <si>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</si>
  <si>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</si>
  <si>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</si>
  <si>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</si>
  <si>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</si>
  <si>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</si>
  <si>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</si>
  <si>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</si>
  <si>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</si>
  <si>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</si>
  <si>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</si>
  <si>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</si>
  <si>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</si>
  <si>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</si>
  <si>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</si>
  <si>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</si>
  <si>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</si>
  <si>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</si>
  <si>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</si>
  <si>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</si>
  <si>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</si>
  <si>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</si>
  <si>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</si>
  <si>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</si>
  <si>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</si>
  <si>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</si>
  <si>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</si>
  <si>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</si>
  <si>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</si>
  <si>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</si>
  <si>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</si>
  <si>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</si>
  <si>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</si>
  <si>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</si>
  <si>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</si>
  <si>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</si>
  <si>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</si>
  <si>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</si>
  <si>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</si>
  <si>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</si>
  <si>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</si>
  <si>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</si>
  <si>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</si>
  <si>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</si>
  <si>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</si>
  <si>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</si>
  <si>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</si>
  <si>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</si>
  <si>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</si>
  <si>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</si>
  <si>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</si>
  <si>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</si>
  <si>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</si>
  <si>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</si>
  <si>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</si>
  <si>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</si>
  <si>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</si>
  <si>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</si>
  <si>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</si>
  <si>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</si>
  <si>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</si>
  <si>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</si>
  <si>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</si>
  <si>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</si>
  <si>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</si>
  <si>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</si>
  <si>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</si>
  <si>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</si>
  <si>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</si>
  <si>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</si>
  <si>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</si>
  <si>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</si>
  <si>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</si>
  <si>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</si>
  <si>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</si>
  <si>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</si>
  <si>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</si>
  <si>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</si>
  <si>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</si>
  <si>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</si>
  <si>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</si>
  <si>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</si>
  <si>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</si>
  <si>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</si>
  <si>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</si>
  <si>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</si>
  <si>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</si>
  <si>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</si>
  <si>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</si>
  <si>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</si>
  <si>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</si>
  <si>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</si>
  <si>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</si>
  <si>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</si>
  <si>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</si>
  <si>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</si>
  <si>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</si>
  <si>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</si>
  <si>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</si>
  <si>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</si>
  <si>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</si>
  <si>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</si>
  <si>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</si>
  <si>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</si>
  <si>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</si>
  <si>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</si>
  <si>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</si>
  <si>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</si>
  <si>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</si>
  <si>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</si>
  <si>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</si>
  <si>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</si>
  <si>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</si>
  <si>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</si>
  <si>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</si>
  <si>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</si>
  <si>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</si>
  <si>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</si>
  <si>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</si>
  <si>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</si>
  <si>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</si>
  <si>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</si>
  <si>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</si>
  <si>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</si>
  <si>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</si>
  <si>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</si>
  <si>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</si>
  <si>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</si>
  <si>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</si>
  <si>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</si>
  <si>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</si>
  <si>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</si>
  <si>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</si>
  <si>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</si>
  <si>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</si>
  <si>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</si>
  <si>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</si>
  <si>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</si>
  <si>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</si>
  <si>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</si>
  <si>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</si>
  <si>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</si>
  <si>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</si>
  <si>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</si>
  <si>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</si>
  <si>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</si>
  <si>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</si>
  <si>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</si>
  <si>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</si>
  <si>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</si>
  <si>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</si>
  <si>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</si>
  <si>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</si>
  <si>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</si>
  <si>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</si>
  <si>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</si>
  <si>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</si>
  <si>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</si>
  <si>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</si>
  <si>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</si>
  <si>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</si>
  <si>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</si>
  <si>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</si>
  <si>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</si>
  <si>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</si>
  <si>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</si>
  <si>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</si>
  <si>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</si>
  <si>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</si>
  <si>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</si>
  <si>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</si>
  <si>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</si>
  <si>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</si>
  <si>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</si>
  <si>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</si>
  <si>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</si>
  <si>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</si>
  <si>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</si>
  <si>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</si>
  <si>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</si>
  <si>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</si>
  <si>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</si>
  <si>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</si>
  <si>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</si>
  <si>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</si>
  <si>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</si>
  <si>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</si>
  <si>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</si>
  <si>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</si>
  <si>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</si>
  <si>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</si>
  <si>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</si>
  <si>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</si>
  <si>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</si>
  <si>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</si>
  <si>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</si>
  <si>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</si>
  <si>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</si>
  <si>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</si>
  <si>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</si>
  <si>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</si>
  <si>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</si>
  <si>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</si>
  <si>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</si>
  <si>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</si>
  <si>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</si>
  <si>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</si>
  <si>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</si>
  <si>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</si>
  <si>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</si>
  <si>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</si>
  <si>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</si>
  <si>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</si>
  <si>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</si>
  <si>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</si>
  <si>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</si>
  <si>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</si>
  <si>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</si>
  <si>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</si>
  <si>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</si>
  <si>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</si>
  <si>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</si>
  <si>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</si>
  <si>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</si>
  <si>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</si>
  <si>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</si>
  <si>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</si>
  <si>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</si>
  <si>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</si>
  <si>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</si>
  <si>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</si>
  <si>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</si>
  <si>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</si>
  <si>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</si>
  <si>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</si>
  <si>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</si>
  <si>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</si>
  <si>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</si>
  <si>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</si>
  <si>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</si>
  <si>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</si>
  <si>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</si>
  <si>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</si>
  <si>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</si>
  <si>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</si>
  <si>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</si>
  <si>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</si>
  <si>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</si>
  <si>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</si>
  <si>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</si>
  <si>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</si>
  <si>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</si>
  <si>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</si>
  <si>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</si>
  <si>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</si>
  <si>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</si>
  <si>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</si>
  <si>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</si>
  <si>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</si>
  <si>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</si>
  <si>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</si>
  <si>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</si>
  <si>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</si>
  <si>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</si>
  <si>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</si>
  <si>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</si>
  <si>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</si>
  <si>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</si>
  <si>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</si>
  <si>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</si>
  <si>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</si>
  <si>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</si>
  <si>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</si>
  <si>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</si>
  <si>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</si>
  <si>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</si>
  <si>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</si>
  <si>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</si>
  <si>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</si>
  <si>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</si>
  <si>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</si>
  <si>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</si>
  <si>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</si>
  <si>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</si>
  <si>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</si>
  <si>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</si>
  <si>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</si>
  <si>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</si>
  <si>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</si>
  <si>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</si>
  <si>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</si>
  <si>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</si>
  <si>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</si>
  <si>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</si>
  <si>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</si>
  <si>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</si>
  <si>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</si>
  <si>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</si>
  <si>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</si>
  <si>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</si>
  <si>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</si>
  <si>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</si>
  <si>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</si>
  <si>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</si>
  <si>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</si>
  <si>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</si>
  <si>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</si>
  <si>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</si>
  <si>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</si>
  <si>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</si>
  <si>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</si>
  <si>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</si>
  <si>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</si>
  <si>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</si>
  <si>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</si>
  <si>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</si>
  <si>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</si>
  <si>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</si>
  <si>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</si>
  <si>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</si>
  <si>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</si>
  <si>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</si>
  <si>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</si>
  <si>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</si>
  <si>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</si>
  <si>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</si>
  <si>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</si>
  <si>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</si>
  <si>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</si>
  <si>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</si>
  <si>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</si>
  <si>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</si>
  <si>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</si>
  <si>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</si>
  <si>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</si>
  <si>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</si>
  <si>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</si>
  <si>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</si>
  <si>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</si>
  <si>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</si>
  <si>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</si>
  <si>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</si>
  <si>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</si>
  <si>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</si>
  <si>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</si>
  <si>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</si>
  <si>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</si>
  <si>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</si>
  <si>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</si>
  <si>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</si>
  <si>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</si>
  <si>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</si>
  <si>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</si>
  <si>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</si>
  <si>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</si>
  <si>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</si>
  <si>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</si>
  <si>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</si>
  <si>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</si>
  <si>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</si>
  <si>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</si>
  <si>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</si>
  <si>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</si>
  <si>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</si>
  <si>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</si>
  <si>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</si>
  <si>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</si>
  <si>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</si>
  <si>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</si>
  <si>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</si>
  <si>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</si>
  <si>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</si>
  <si>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</si>
  <si>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</si>
  <si>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</si>
  <si>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</si>
  <si>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</si>
  <si>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</si>
  <si>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</si>
  <si>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</si>
  <si>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</si>
  <si>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</si>
  <si>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</si>
  <si>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</si>
  <si>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</si>
  <si>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</si>
  <si>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</si>
  <si>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</si>
  <si>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</si>
  <si>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</si>
  <si>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</si>
  <si>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</si>
  <si>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</si>
  <si>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</si>
  <si>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</si>
  <si>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</si>
  <si>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</si>
  <si>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</si>
  <si>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</si>
  <si>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</si>
  <si>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</si>
  <si>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</si>
  <si>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</si>
  <si>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</si>
  <si>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</si>
  <si>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</si>
  <si>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</si>
  <si>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</si>
  <si>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</si>
  <si>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</si>
  <si>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</si>
  <si>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</si>
  <si>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</si>
  <si>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</si>
  <si>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</si>
  <si>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</si>
  <si>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</si>
  <si>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</si>
  <si>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</si>
  <si>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</si>
  <si>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</si>
  <si>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</si>
  <si>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</si>
  <si>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</si>
  <si>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</si>
  <si>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</si>
  <si>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</si>
  <si>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</si>
  <si>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</si>
  <si>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</si>
  <si>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</si>
  <si>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</si>
  <si>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</si>
  <si>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</si>
  <si>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</si>
  <si>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</si>
  <si>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</si>
  <si>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</si>
  <si>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</si>
  <si>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</si>
  <si>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</si>
  <si>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</si>
  <si>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</si>
  <si>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</si>
  <si>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</si>
  <si>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</si>
  <si>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</si>
  <si>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</si>
  <si>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</si>
  <si>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</si>
  <si>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</si>
  <si>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</si>
  <si>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</si>
  <si>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</si>
  <si>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</si>
  <si>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</si>
  <si>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</si>
  <si>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</si>
  <si>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</si>
  <si>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</si>
  <si>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</si>
  <si>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</si>
  <si>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</si>
  <si>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</si>
  <si>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</si>
  <si>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</si>
  <si>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</si>
  <si>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</si>
  <si>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</si>
  <si>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</si>
  <si>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</si>
  <si>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</si>
  <si>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</si>
  <si>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</si>
  <si>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</si>
  <si>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</si>
  <si>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</si>
  <si>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</si>
  <si>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</si>
  <si>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</si>
  <si>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</si>
  <si>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</si>
  <si>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</si>
  <si>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</si>
  <si>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</si>
  <si>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</si>
  <si>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</si>
  <si>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</si>
  <si>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</si>
  <si>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</si>
  <si>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</si>
  <si>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</si>
  <si>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</si>
  <si>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</si>
  <si>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</si>
  <si>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</si>
  <si>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</si>
  <si>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</si>
  <si>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</si>
  <si>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</si>
  <si>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</si>
  <si>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</si>
  <si>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</si>
  <si>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</si>
  <si>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</si>
  <si>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</si>
  <si>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</si>
  <si>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</si>
  <si>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</si>
  <si>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</si>
  <si>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</si>
  <si>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</si>
  <si>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</si>
  <si>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</si>
  <si>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</si>
  <si>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</si>
  <si>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</si>
  <si>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</si>
  <si>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</si>
  <si>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</si>
  <si>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</si>
  <si>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</si>
  <si>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</si>
  <si>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</si>
  <si>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</si>
  <si>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</si>
  <si>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</si>
  <si>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</si>
  <si>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</si>
  <si>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</si>
  <si>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</si>
  <si>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</si>
  <si>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</si>
  <si>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</si>
  <si>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</si>
  <si>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</si>
  <si>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</si>
  <si>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</si>
  <si>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</si>
  <si>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</si>
  <si>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</si>
  <si>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</si>
  <si>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</si>
  <si>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</si>
  <si>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</si>
  <si>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</si>
  <si>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</si>
  <si>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</si>
  <si>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</si>
  <si>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</si>
  <si>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</si>
  <si>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</si>
  <si>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</si>
  <si>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</si>
  <si>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</si>
  <si>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</si>
  <si>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</si>
  <si>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</si>
  <si>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</si>
  <si>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</si>
  <si>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</si>
  <si>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</si>
  <si>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</si>
  <si>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</si>
  <si>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</si>
  <si>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</si>
  <si>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</si>
  <si>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</si>
  <si>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</si>
  <si>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</si>
  <si>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</si>
  <si>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</si>
  <si>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</si>
  <si>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</si>
  <si>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</si>
  <si>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</si>
  <si>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</si>
  <si>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</si>
  <si>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</si>
  <si>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</si>
  <si>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</si>
  <si>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</si>
  <si>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</si>
  <si>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</si>
  <si>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</si>
  <si>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</si>
  <si>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</si>
  <si>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</si>
  <si>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</si>
  <si>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</si>
  <si>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</si>
  <si>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</si>
  <si>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</si>
  <si>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</si>
  <si>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</si>
  <si>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</si>
  <si>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</si>
  <si>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</si>
  <si>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</si>
  <si>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</si>
  <si>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</si>
  <si>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</si>
  <si>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</si>
  <si>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</si>
  <si>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</si>
  <si>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</si>
  <si>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</si>
  <si>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</si>
  <si>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</si>
  <si>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</si>
  <si>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</si>
  <si>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</si>
  <si>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</si>
  <si>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</si>
  <si>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</si>
  <si>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</si>
  <si>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</si>
  <si>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</si>
  <si>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</si>
  <si>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</si>
  <si>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</si>
  <si>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</si>
  <si>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</si>
  <si>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</si>
  <si>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</si>
  <si>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</si>
  <si>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</si>
  <si>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</si>
  <si>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</si>
  <si>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</si>
  <si>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</si>
  <si>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</si>
  <si>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</si>
  <si>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</si>
  <si>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</si>
  <si>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</si>
  <si>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</si>
  <si>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</si>
  <si>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</si>
  <si>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</si>
  <si>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</si>
  <si>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</si>
  <si>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</si>
  <si>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</si>
  <si>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</si>
  <si>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</si>
  <si>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</si>
  <si>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</si>
  <si>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</si>
  <si>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</si>
  <si>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</si>
  <si>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</si>
  <si>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</si>
  <si>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</si>
  <si>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</si>
  <si>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</si>
  <si>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</si>
  <si>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</si>
  <si>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</si>
  <si>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</si>
  <si>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</si>
  <si>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</si>
  <si>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</si>
  <si>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</si>
  <si>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</si>
  <si>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</si>
  <si>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</si>
  <si>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</si>
  <si>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</si>
  <si>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</si>
  <si>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</si>
  <si>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</si>
  <si>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</si>
  <si>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</si>
  <si>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</si>
  <si>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</si>
  <si>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</si>
  <si>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</si>
  <si>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</si>
  <si>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</si>
  <si>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</si>
  <si>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</si>
  <si>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</si>
  <si>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</si>
  <si>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</si>
  <si>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</si>
  <si>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</si>
  <si>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</si>
  <si>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</si>
  <si>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</si>
  <si>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</si>
  <si>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</si>
  <si>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</si>
  <si>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</si>
  <si>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</si>
  <si>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</si>
  <si>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</si>
  <si>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</si>
  <si>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</si>
  <si>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</si>
  <si>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</si>
  <si>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</si>
  <si>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</si>
  <si>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</si>
  <si>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</si>
  <si>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</si>
  <si>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</si>
  <si>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</si>
  <si>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</si>
  <si>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</si>
  <si>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</si>
  <si>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</si>
  <si>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</si>
  <si>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</si>
  <si>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</si>
  <si>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</si>
  <si>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</si>
  <si>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</si>
  <si>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</si>
  <si>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</si>
  <si>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</si>
  <si>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</si>
  <si>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</si>
  <si>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</si>
  <si>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</si>
  <si>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</si>
  <si>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</si>
  <si>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</si>
  <si>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</si>
  <si>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</si>
  <si>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</si>
  <si>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</si>
  <si>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</si>
  <si>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</si>
  <si>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</si>
  <si>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</si>
  <si>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</si>
  <si>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</si>
  <si>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</si>
  <si>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</si>
  <si>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</si>
  <si>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</si>
  <si>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</si>
  <si>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</si>
  <si>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</si>
  <si>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</si>
  <si>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</si>
  <si>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</si>
  <si>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</si>
  <si>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</si>
  <si>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</si>
  <si>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</si>
  <si>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</si>
  <si>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</si>
  <si>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</si>
  <si>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</si>
  <si>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</si>
  <si>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</si>
  <si>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</si>
  <si>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</si>
  <si>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</si>
  <si>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</si>
  <si>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</si>
  <si>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</si>
  <si>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</si>
  <si>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</si>
  <si>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</si>
  <si>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</si>
  <si>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</si>
  <si>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</si>
  <si>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</si>
  <si>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</si>
  <si>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</si>
  <si>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</si>
  <si>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</si>
  <si>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</si>
  <si>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</si>
  <si>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</si>
  <si>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</si>
  <si>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</si>
  <si>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</si>
  <si>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</si>
  <si>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</si>
  <si>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</si>
  <si>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</si>
  <si>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</si>
  <si>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</si>
  <si>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</si>
  <si>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</si>
  <si>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</si>
  <si>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</si>
  <si>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</si>
  <si>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</si>
  <si>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</si>
  <si>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</si>
  <si>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</si>
  <si>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</si>
  <si>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</si>
  <si>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</si>
  <si>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</si>
  <si>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</si>
  <si>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</si>
  <si>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</si>
  <si>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</si>
  <si>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</si>
  <si>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</si>
  <si>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</si>
  <si>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</si>
  <si>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</si>
  <si>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</si>
  <si>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</si>
  <si>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</si>
  <si>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</si>
  <si>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</si>
  <si>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</si>
  <si>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</si>
  <si>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</si>
  <si>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</si>
  <si>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</si>
  <si>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</si>
  <si>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</si>
  <si>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</si>
  <si>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</si>
  <si>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</si>
  <si>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</si>
  <si>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</si>
  <si>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</si>
  <si>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</si>
  <si>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</si>
  <si>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</si>
  <si>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</si>
  <si>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</si>
  <si>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</si>
  <si>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</si>
  <si>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</si>
  <si>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</si>
  <si>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</si>
  <si>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</si>
  <si>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</si>
  <si>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</si>
  <si>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</si>
  <si>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</si>
  <si>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</si>
  <si>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</si>
  <si>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</si>
  <si>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</si>
  <si>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</si>
  <si>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</si>
  <si>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</si>
  <si>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</si>
  <si>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</si>
  <si>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</si>
  <si>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</si>
  <si>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</si>
  <si>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</si>
  <si>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</si>
  <si>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</si>
  <si>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</si>
  <si>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</si>
  <si>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</si>
  <si>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</si>
  <si>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</si>
  <si>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</si>
  <si>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</si>
  <si>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</si>
  <si>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</si>
  <si>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</si>
  <si>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</si>
  <si>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</si>
  <si>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</si>
  <si>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</si>
  <si>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</si>
  <si>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</si>
  <si>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</si>
  <si>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</si>
  <si>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</si>
  <si>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</si>
  <si>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</si>
  <si>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</si>
  <si>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</si>
  <si>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</si>
  <si>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</si>
  <si>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</si>
  <si>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</si>
  <si>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</si>
  <si>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</si>
  <si>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</si>
  <si>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</si>
  <si>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</si>
  <si>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</si>
  <si>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</si>
  <si>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</si>
  <si>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</si>
  <si>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</si>
  <si>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</si>
  <si>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</si>
  <si>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</si>
  <si>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</si>
  <si>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</si>
  <si>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</si>
  <si>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</si>
  <si>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</si>
  <si>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</si>
  <si>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</si>
  <si>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</si>
  <si>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</si>
  <si>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</si>
  <si>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</si>
  <si>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</si>
  <si>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</si>
  <si>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</si>
  <si>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</si>
  <si>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</si>
  <si>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</si>
  <si>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</si>
  <si>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</si>
  <si>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</si>
  <si>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</si>
  <si>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</si>
  <si>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</si>
  <si>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</si>
  <si>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</si>
  <si>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</si>
  <si>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</si>
  <si>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</si>
  <si>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</si>
  <si>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</si>
  <si>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</si>
  <si>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</si>
  <si>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</si>
  <si>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</si>
  <si>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</si>
  <si>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</si>
  <si>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</si>
  <si>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</si>
  <si>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</si>
  <si>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</si>
  <si>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</si>
  <si>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</si>
  <si>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</si>
  <si>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</si>
  <si>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</si>
  <si>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</si>
  <si>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</si>
  <si>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</si>
  <si>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</si>
  <si>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</si>
  <si>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</si>
  <si>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</si>
  <si>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</si>
  <si>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</si>
  <si>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</si>
  <si>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</si>
  <si>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</si>
  <si>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</si>
  <si>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</si>
  <si>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</si>
  <si>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</si>
  <si>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</si>
  <si>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</si>
  <si>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</si>
  <si>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</si>
  <si>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</si>
  <si>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</si>
  <si>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</si>
  <si>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</si>
  <si>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</si>
  <si>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</si>
  <si>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</si>
  <si>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</si>
  <si>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</si>
  <si>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</si>
  <si>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</si>
  <si>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</si>
  <si>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</si>
  <si>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</si>
  <si>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</si>
  <si>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</si>
  <si>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</si>
  <si>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</si>
  <si>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</si>
  <si>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</si>
  <si>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</si>
  <si>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</si>
  <si>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</si>
  <si>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</si>
  <si>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</si>
  <si>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</si>
  <si>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</si>
  <si>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</si>
  <si>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</si>
  <si>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</si>
  <si>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</si>
  <si>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</si>
  <si>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</si>
  <si>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</si>
  <si>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</si>
  <si>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</si>
  <si>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</si>
  <si>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</si>
  <si>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</si>
  <si>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</si>
  <si>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</si>
  <si>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</si>
  <si>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</si>
  <si>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</si>
  <si>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</si>
  <si>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</si>
  <si>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</si>
  <si>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</si>
  <si>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</si>
  <si>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</si>
  <si>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</si>
  <si>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</si>
  <si>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</si>
  <si>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</si>
  <si>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</si>
  <si>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</si>
  <si>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</si>
  <si>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</si>
  <si>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</si>
  <si>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</si>
  <si>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</si>
  <si>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</si>
  <si>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</si>
  <si>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</si>
  <si>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</si>
  <si>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</si>
  <si>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</si>
  <si>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</si>
  <si>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</si>
  <si>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</si>
  <si>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</si>
  <si>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</si>
  <si>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</si>
  <si>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</si>
  <si>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</si>
  <si>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</si>
  <si>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</si>
  <si>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</si>
  <si>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</si>
  <si>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</si>
  <si>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</si>
  <si>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</si>
  <si>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</si>
  <si>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</si>
  <si>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</si>
  <si>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</si>
  <si>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</si>
  <si>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</si>
  <si>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</si>
  <si>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</si>
  <si>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</si>
  <si>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</si>
  <si>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</si>
  <si>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</si>
  <si>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</si>
  <si>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</si>
  <si>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</si>
  <si>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</si>
  <si>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</si>
  <si>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</si>
  <si>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</si>
  <si>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</si>
  <si>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</si>
  <si>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</si>
  <si>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</si>
  <si>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</si>
  <si>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</si>
  <si>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</si>
  <si>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</si>
  <si>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</si>
  <si>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</si>
  <si>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</si>
  <si>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</si>
  <si>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</si>
  <si>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</si>
  <si>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</si>
  <si>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</si>
  <si>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</si>
  <si>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</si>
  <si>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</si>
  <si>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</si>
  <si>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</si>
  <si>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</si>
  <si>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</si>
  <si>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</si>
  <si>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</si>
  <si>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</si>
  <si>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</si>
  <si>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</si>
  <si>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</si>
  <si>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</si>
  <si>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</si>
  <si>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</si>
  <si>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</si>
  <si>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</si>
  <si>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</si>
  <si>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</si>
  <si>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</si>
  <si>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</si>
  <si>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</si>
  <si>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</si>
  <si>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</si>
  <si>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</si>
  <si>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</si>
  <si>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</si>
  <si>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</si>
  <si>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</si>
  <si>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</si>
  <si>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</si>
  <si>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</si>
  <si>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</si>
  <si>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</si>
  <si>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</si>
  <si>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</si>
  <si>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</si>
  <si>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</si>
  <si>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</si>
  <si>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</si>
  <si>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</si>
  <si>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</si>
  <si>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</si>
  <si>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</si>
  <si>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</si>
  <si>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</si>
  <si>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</si>
  <si>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</si>
  <si>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</si>
  <si>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</si>
  <si>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</si>
  <si>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</si>
  <si>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</si>
  <si>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</si>
  <si>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</si>
  <si>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</si>
  <si>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</si>
  <si>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</si>
  <si>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</si>
  <si>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</si>
  <si>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</si>
  <si>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</si>
  <si>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</si>
  <si>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</si>
  <si>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</si>
  <si>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</si>
  <si>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</si>
  <si>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</si>
  <si>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</si>
  <si>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</si>
  <si>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</si>
  <si>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</si>
  <si>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</si>
  <si>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</si>
  <si>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</si>
  <si>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</si>
  <si>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</si>
  <si>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</si>
  <si>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</si>
  <si>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</si>
  <si>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</si>
  <si>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</si>
  <si>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</si>
  <si>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</si>
  <si>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</si>
  <si>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</si>
  <si>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</si>
  <si>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</si>
  <si>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</si>
  <si>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</si>
  <si>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</si>
  <si>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</si>
  <si>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</si>
  <si>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</si>
  <si>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</si>
  <si>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</si>
  <si>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</si>
  <si>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</si>
  <si>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</si>
  <si>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</si>
  <si>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</si>
  <si>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</si>
  <si>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</si>
  <si>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</si>
  <si>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</si>
  <si>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</si>
  <si>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</si>
  <si>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</si>
  <si>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</si>
  <si>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</si>
  <si>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</si>
  <si>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</si>
  <si>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</si>
  <si>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</si>
  <si>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</si>
  <si>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</si>
  <si>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</si>
  <si>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</si>
  <si>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</si>
  <si>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</si>
  <si>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</si>
  <si>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</si>
  <si>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</si>
  <si>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</si>
  <si>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</si>
  <si>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</si>
  <si>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</si>
  <si>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</si>
  <si>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</si>
  <si>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</si>
  <si>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</si>
  <si>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</si>
  <si>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</si>
  <si>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</si>
  <si>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</si>
  <si>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</si>
  <si>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</si>
  <si>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</si>
  <si>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</si>
  <si>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</si>
  <si>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</si>
  <si>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</si>
  <si>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</si>
  <si>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</si>
  <si>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</si>
  <si>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</si>
  <si>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</si>
  <si>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</si>
  <si>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</si>
  <si>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</si>
  <si>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</si>
  <si>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</si>
  <si>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</si>
  <si>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</si>
  <si>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</si>
  <si>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</si>
  <si>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</si>
  <si>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</si>
  <si>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</si>
  <si>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</si>
  <si>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</si>
  <si>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</si>
  <si>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</si>
  <si>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</si>
  <si>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</si>
  <si>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</si>
  <si>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</si>
  <si>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</si>
  <si>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</si>
  <si>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</si>
  <si>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</si>
  <si>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</si>
  <si>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</si>
  <si>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</si>
  <si>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</si>
  <si>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</si>
  <si>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</si>
  <si>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</si>
  <si>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</si>
  <si>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</si>
  <si>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</si>
  <si>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</si>
  <si>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</si>
  <si>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</si>
  <si>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</si>
  <si>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</si>
  <si>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</si>
  <si>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</si>
  <si>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</si>
  <si>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</si>
  <si>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</si>
  <si>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</si>
  <si>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</si>
  <si>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</si>
  <si>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</si>
  <si>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</si>
  <si>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</si>
  <si>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</si>
  <si>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</si>
  <si>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</si>
  <si>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</si>
  <si>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</si>
  <si>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</si>
  <si>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</si>
  <si>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</si>
  <si>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</si>
  <si>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</si>
  <si>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</si>
  <si>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</si>
  <si>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</si>
  <si>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</si>
  <si>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</si>
  <si>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</si>
  <si>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</si>
  <si>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</si>
  <si>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</si>
  <si>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</si>
  <si>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</si>
  <si>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</si>
  <si>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</si>
  <si>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</si>
  <si>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</si>
  <si>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</si>
  <si>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</si>
  <si>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</si>
  <si>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</si>
  <si>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</si>
  <si>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</si>
  <si>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</si>
  <si>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</si>
  <si>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</si>
  <si>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</si>
  <si>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</si>
  <si>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</si>
  <si>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</si>
  <si>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</si>
  <si>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</si>
  <si>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</si>
  <si>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</si>
  <si>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</si>
  <si>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</si>
  <si>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</si>
  <si>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</si>
  <si>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</si>
  <si>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</si>
  <si>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</si>
  <si>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</si>
  <si>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</si>
  <si>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</si>
  <si>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</si>
  <si>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</si>
  <si>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</si>
  <si>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</si>
  <si>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</si>
  <si>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</si>
  <si>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</si>
  <si>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</si>
  <si>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</si>
  <si>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</si>
  <si>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</si>
  <si>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</si>
  <si>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</si>
  <si>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</si>
  <si>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</si>
  <si>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</si>
  <si>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</si>
  <si>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</si>
  <si>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</si>
  <si>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</si>
  <si>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</si>
  <si>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</si>
  <si>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</si>
  <si>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</si>
  <si>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</si>
  <si>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</si>
  <si>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</si>
  <si>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</si>
  <si>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</si>
  <si>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</si>
  <si>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</si>
  <si>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</si>
  <si>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</si>
  <si>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</si>
  <si>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</si>
  <si>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</si>
  <si>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</si>
  <si>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</si>
  <si>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</si>
  <si>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</si>
  <si>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</si>
  <si>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</si>
  <si>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</si>
  <si>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</si>
  <si>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</si>
  <si>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</si>
  <si>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</si>
  <si>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</si>
  <si>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</si>
  <si>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</si>
  <si>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</si>
  <si>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</si>
  <si>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</si>
  <si>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</si>
  <si>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</si>
  <si>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</si>
  <si>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</si>
  <si>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</si>
  <si>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</si>
  <si>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</si>
  <si>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</si>
  <si>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</si>
  <si>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</si>
  <si>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</si>
  <si>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</si>
  <si>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</si>
  <si>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</si>
  <si>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</si>
  <si>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</si>
  <si>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</si>
  <si>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</si>
  <si>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</si>
  <si>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</si>
  <si>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</si>
  <si>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</si>
  <si>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</si>
  <si>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</si>
  <si>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</si>
  <si>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</si>
  <si>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</si>
  <si>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</si>
  <si>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</si>
  <si>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</si>
  <si>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</si>
  <si>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</si>
  <si>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</si>
  <si>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</si>
  <si>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</si>
  <si>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</si>
  <si>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</si>
  <si>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</si>
  <si>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</si>
  <si>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</si>
  <si>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</si>
  <si>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</si>
  <si>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</si>
  <si>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</si>
  <si>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</si>
  <si>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</si>
  <si>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</si>
  <si>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</si>
  <si>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</si>
  <si>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</si>
  <si>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</si>
  <si>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</si>
  <si>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</si>
  <si>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</si>
  <si>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</si>
  <si>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</si>
  <si>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</si>
  <si>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</si>
  <si>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</si>
  <si>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</si>
  <si>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</si>
  <si>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</si>
  <si>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</si>
  <si>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</si>
  <si>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</si>
  <si>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</si>
  <si>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</si>
  <si>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</si>
  <si>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</si>
  <si>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</si>
  <si>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</si>
  <si>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</si>
  <si>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</si>
  <si>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</si>
  <si>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</si>
  <si>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</si>
  <si>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</si>
  <si>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</si>
  <si>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</si>
  <si>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</si>
  <si>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</si>
  <si>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</si>
  <si>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</si>
  <si>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</si>
  <si>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</si>
  <si>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</si>
  <si>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</si>
  <si>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</si>
  <si>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</si>
  <si>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</si>
  <si>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</si>
  <si>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</si>
  <si>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</si>
  <si>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</si>
  <si>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</si>
  <si>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</si>
  <si>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</si>
  <si>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</si>
  <si>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</si>
  <si>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</si>
  <si>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</si>
  <si>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</si>
  <si>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</si>
  <si>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</si>
  <si>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</si>
  <si>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</si>
  <si>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</si>
  <si>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</si>
  <si>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</si>
  <si>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</si>
  <si>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</si>
  <si>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</si>
  <si>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</si>
  <si>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</si>
  <si>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</si>
  <si>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</si>
  <si>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</si>
  <si>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</si>
  <si>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</si>
  <si>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</si>
  <si>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</si>
  <si>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</si>
  <si>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</si>
  <si>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</si>
  <si>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</si>
  <si>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</si>
  <si>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</si>
  <si>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</si>
  <si>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</si>
  <si>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</si>
  <si>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</si>
  <si>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</si>
  <si>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</si>
  <si>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</si>
  <si>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</si>
  <si>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</si>
  <si>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</si>
  <si>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</si>
  <si>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</si>
  <si>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</si>
  <si>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</si>
  <si>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</si>
  <si>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</si>
  <si>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</si>
  <si>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</si>
  <si>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</si>
  <si>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</si>
  <si>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</si>
  <si>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</si>
  <si>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</si>
  <si>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</si>
  <si>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</si>
  <si>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</si>
  <si>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</si>
  <si>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</si>
  <si>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</si>
  <si>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</si>
  <si>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</si>
  <si>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</si>
  <si>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</si>
  <si>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</si>
  <si>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</si>
  <si>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</si>
  <si>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</si>
  <si>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</si>
  <si>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</si>
  <si>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</si>
  <si>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</si>
  <si>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</si>
  <si>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</si>
  <si>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</si>
  <si>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</si>
  <si>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</si>
  <si>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</si>
  <si>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</si>
  <si>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</si>
  <si>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</si>
  <si>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</si>
  <si>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</si>
  <si>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</si>
  <si>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</si>
  <si>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</si>
  <si>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</si>
  <si>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</si>
  <si>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</si>
  <si>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</si>
  <si>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</si>
  <si>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</si>
  <si>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</si>
  <si>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</si>
  <si>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</si>
  <si>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</si>
  <si>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</si>
  <si>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</si>
  <si>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</si>
  <si>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</si>
  <si>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</si>
  <si>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</si>
  <si>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</si>
  <si>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</si>
  <si>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</si>
  <si>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</si>
  <si>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</si>
  <si>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</si>
  <si>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</si>
  <si>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</si>
  <si>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</si>
  <si>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</si>
  <si>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</si>
  <si>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</si>
  <si>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</si>
  <si>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</si>
  <si>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</si>
  <si>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</si>
  <si>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</si>
  <si>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</si>
  <si>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</si>
  <si>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</si>
  <si>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</si>
  <si>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</si>
  <si>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</si>
  <si>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</si>
  <si>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</si>
  <si>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</si>
  <si>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</si>
  <si>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</si>
  <si>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</si>
  <si>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</si>
  <si>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</si>
  <si>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</si>
  <si>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</si>
  <si>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</si>
  <si>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</si>
  <si>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</si>
  <si>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</si>
  <si>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</si>
  <si>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</si>
  <si>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</si>
  <si>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</si>
  <si>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</si>
  <si>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</si>
  <si>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</si>
  <si>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</si>
  <si>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</si>
  <si>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</si>
  <si>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</si>
  <si>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</si>
  <si>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</si>
  <si>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</si>
  <si>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</si>
  <si>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</si>
  <si>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</si>
  <si>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</si>
  <si>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</si>
  <si>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</si>
  <si>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</si>
  <si>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</si>
  <si>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</si>
  <si>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</si>
  <si>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</si>
  <si>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</si>
  <si>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</si>
  <si>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</si>
  <si>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</si>
  <si>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</si>
  <si>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</si>
  <si>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</si>
  <si>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</si>
  <si>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</si>
  <si>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</si>
  <si>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</si>
  <si>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</si>
  <si>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</si>
  <si>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</si>
  <si>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</si>
  <si>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</si>
  <si>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</si>
  <si>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</si>
  <si>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</si>
  <si>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</si>
  <si>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</si>
  <si>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</si>
  <si>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</si>
  <si>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</si>
  <si>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</si>
  <si>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</si>
  <si>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</si>
  <si>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</si>
  <si>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</si>
  <si>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</si>
  <si>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</si>
  <si>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</si>
  <si>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</si>
  <si>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</si>
  <si>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</si>
  <si>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</si>
  <si>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</si>
  <si>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</si>
  <si>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</si>
  <si>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</si>
  <si>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</si>
  <si>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</si>
  <si>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</si>
  <si>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</si>
  <si>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</si>
  <si>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</si>
  <si>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</si>
  <si>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</si>
  <si>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</si>
  <si>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</si>
  <si>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</si>
  <si>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</si>
  <si>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</si>
  <si>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</si>
  <si>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</si>
  <si>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</si>
  <si>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</si>
  <si>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</si>
  <si>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</si>
  <si>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</si>
  <si>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</si>
  <si>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</si>
  <si>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</si>
  <si>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</si>
  <si>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</si>
  <si>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</si>
  <si>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</si>
  <si>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</si>
  <si>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</si>
  <si>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</si>
  <si>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</si>
  <si>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</si>
  <si>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</si>
  <si>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</si>
  <si>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</si>
  <si>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</si>
  <si>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</si>
  <si>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</si>
  <si>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</si>
  <si>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</si>
  <si>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</si>
  <si>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</si>
  <si>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</si>
  <si>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</si>
  <si>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</si>
  <si>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</si>
  <si>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</si>
  <si>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</si>
  <si>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</si>
  <si>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</si>
  <si>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</si>
  <si>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</si>
  <si>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</si>
  <si>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</si>
  <si>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</si>
  <si>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</si>
  <si>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</si>
  <si>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</si>
  <si>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</si>
  <si>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</si>
  <si>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</si>
  <si>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</si>
  <si>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</si>
  <si>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</si>
  <si>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</si>
  <si>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</si>
  <si>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</si>
  <si>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</si>
  <si>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</si>
  <si>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</si>
  <si>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</si>
  <si>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</si>
  <si>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</si>
  <si>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</si>
  <si>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</si>
  <si>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</si>
  <si>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</si>
  <si>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</si>
  <si>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</si>
  <si>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</si>
  <si>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</si>
  <si>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</si>
  <si>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</si>
  <si>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</si>
  <si>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</si>
  <si>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</si>
  <si>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</si>
  <si>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</si>
  <si>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</si>
  <si>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</si>
  <si>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</si>
  <si>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</si>
  <si>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</si>
  <si>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</si>
  <si>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</si>
  <si>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</si>
  <si>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</si>
  <si>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</si>
  <si>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</si>
  <si>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</si>
  <si>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</si>
  <si>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</si>
  <si>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</si>
  <si>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</si>
  <si>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</si>
  <si>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</si>
  <si>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</si>
  <si>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</si>
  <si>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</si>
  <si>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</si>
  <si>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</si>
  <si>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</si>
  <si>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</si>
  <si>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</si>
  <si>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</si>
  <si>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</si>
  <si>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</si>
  <si>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</si>
  <si>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</si>
  <si>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</si>
  <si>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</si>
  <si>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</si>
  <si>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</si>
  <si>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</si>
  <si>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</si>
  <si>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</si>
  <si>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</si>
  <si>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</si>
  <si>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</si>
  <si>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</si>
  <si>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</si>
  <si>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</si>
  <si>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</si>
  <si>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</si>
  <si>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</si>
  <si>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</si>
  <si>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</si>
  <si>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</si>
  <si>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</si>
  <si>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</si>
  <si>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</si>
  <si>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</si>
  <si>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</si>
  <si>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</si>
  <si>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</si>
  <si>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</si>
  <si>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</si>
  <si>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</si>
  <si>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</si>
  <si>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</si>
  <si>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</si>
  <si>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</si>
  <si>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</si>
  <si>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</si>
  <si>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</si>
  <si>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</si>
  <si>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</si>
  <si>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</si>
  <si>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</si>
  <si>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</si>
  <si>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</si>
  <si>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</si>
  <si>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</si>
  <si>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</si>
  <si>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</si>
  <si>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</si>
  <si>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</si>
  <si>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</si>
  <si>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</si>
  <si>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</si>
  <si>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</si>
  <si>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</si>
  <si>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</si>
  <si>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</si>
  <si>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</si>
  <si>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</si>
  <si>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</si>
  <si>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</si>
  <si>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</si>
  <si>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</si>
  <si>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</si>
  <si>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</si>
  <si>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</si>
  <si>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</si>
  <si>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</si>
  <si>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</si>
  <si>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</si>
  <si>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</si>
  <si>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</si>
  <si>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</si>
  <si>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</si>
  <si>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</si>
  <si>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</si>
  <si>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</si>
  <si>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</si>
  <si>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</si>
  <si>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</si>
  <si>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</si>
  <si>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</si>
  <si>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</si>
  <si>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</si>
  <si>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</si>
  <si>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</si>
  <si>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</si>
  <si>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</si>
  <si>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</si>
  <si>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</si>
  <si>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</si>
  <si>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</si>
  <si>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</si>
  <si>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</si>
  <si>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</si>
  <si>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</si>
  <si>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</si>
  <si>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</si>
  <si>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</si>
  <si>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</si>
  <si>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</si>
  <si>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</si>
  <si>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</si>
  <si>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</si>
  <si>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</si>
  <si>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</si>
  <si>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</si>
  <si>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</si>
  <si>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</si>
  <si>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</si>
  <si>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</si>
  <si>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</si>
  <si>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</si>
  <si>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</si>
  <si>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</si>
  <si>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</si>
  <si>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</si>
  <si>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</si>
  <si>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</si>
  <si>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</si>
  <si>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</si>
  <si>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</si>
  <si>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</si>
  <si>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</si>
  <si>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</si>
  <si>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</si>
  <si>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</si>
  <si>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</si>
  <si>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</si>
  <si>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</si>
  <si>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</si>
  <si>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</si>
  <si>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</si>
  <si>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</si>
  <si>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</si>
  <si>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</si>
  <si>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</si>
  <si>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</si>
  <si>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</si>
  <si>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</si>
  <si>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</si>
  <si>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</si>
  <si>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</si>
  <si>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</si>
  <si>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</si>
  <si>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</si>
  <si>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</si>
  <si>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</si>
  <si>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</si>
  <si>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</si>
  <si>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</si>
  <si>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</si>
  <si>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</si>
  <si>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</si>
  <si>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</si>
  <si>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</si>
  <si>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</si>
  <si>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</si>
  <si>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</si>
  <si>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</si>
  <si>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</si>
  <si>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</si>
  <si>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</si>
  <si>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</si>
  <si>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</si>
  <si>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</si>
  <si>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</si>
  <si>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</si>
  <si>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</si>
  <si>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</si>
  <si>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</si>
  <si>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</si>
  <si>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</si>
  <si>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</si>
  <si>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</si>
  <si>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</si>
  <si>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</si>
  <si>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</si>
  <si>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</si>
  <si>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</si>
  <si>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</si>
  <si>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</si>
  <si>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</si>
  <si>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</si>
  <si>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</si>
  <si>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</si>
  <si>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</si>
  <si>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</si>
  <si>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</si>
  <si>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</si>
  <si>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</si>
  <si>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</si>
  <si>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</si>
  <si>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</si>
  <si>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</si>
  <si>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</si>
  <si>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</si>
  <si>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</si>
  <si>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</si>
  <si>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</si>
  <si>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</si>
  <si>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</si>
  <si>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</si>
  <si>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</si>
  <si>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</si>
  <si>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</si>
  <si>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</si>
  <si>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</si>
  <si>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</si>
  <si>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</si>
  <si>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</si>
  <si>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</si>
  <si>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</si>
  <si>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</si>
  <si>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</si>
  <si>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</si>
  <si>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</si>
  <si>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</si>
  <si>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</si>
  <si>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</si>
  <si>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</si>
  <si>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</si>
  <si>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</si>
  <si>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</si>
  <si>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</si>
  <si>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</si>
  <si>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</si>
  <si>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</si>
  <si>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</si>
  <si>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</si>
  <si>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</si>
  <si>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</si>
  <si>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</si>
  <si>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</si>
  <si>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</si>
  <si>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</si>
  <si>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</si>
  <si>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</si>
  <si>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</si>
  <si>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</si>
  <si>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</si>
  <si>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</si>
  <si>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</si>
  <si>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</si>
  <si>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</si>
  <si>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</si>
  <si>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</si>
  <si>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</si>
  <si>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</si>
  <si>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</si>
  <si>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</si>
  <si>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</si>
  <si>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</si>
  <si>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</si>
  <si>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</si>
  <si>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</si>
  <si>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</si>
  <si>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</si>
  <si>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</si>
  <si>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</si>
  <si>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</si>
  <si>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</si>
  <si>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</si>
  <si>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</si>
  <si>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</si>
  <si>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</si>
  <si>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</si>
  <si>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</si>
  <si>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</si>
  <si>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</si>
  <si>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</si>
  <si>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</si>
  <si>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</si>
  <si>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</si>
  <si>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</si>
  <si>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</si>
  <si>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</si>
  <si>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</si>
  <si>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</si>
  <si>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</si>
  <si>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</si>
  <si>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</si>
  <si>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</si>
  <si>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</si>
  <si>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</si>
  <si>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</si>
  <si>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</si>
  <si>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</si>
  <si>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</si>
  <si>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</si>
  <si>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</si>
  <si>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</si>
  <si>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</si>
  <si>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</si>
  <si>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</si>
  <si>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</si>
  <si>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</si>
  <si>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</si>
  <si>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</si>
  <si>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</si>
  <si>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</si>
  <si>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</si>
  <si>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</si>
  <si>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</si>
  <si>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</si>
  <si>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</si>
  <si>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</si>
  <si>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</si>
  <si>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</si>
  <si>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</si>
  <si>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</si>
  <si>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</si>
  <si>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</si>
  <si>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</si>
  <si>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</si>
  <si>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</si>
  <si>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</si>
  <si>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</si>
  <si>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</si>
  <si>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</si>
  <si>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</si>
  <si>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</si>
  <si>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</si>
  <si>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</si>
  <si>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</si>
  <si>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</si>
  <si>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</si>
  <si>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</si>
  <si>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</si>
  <si>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</si>
  <si>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</si>
  <si>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</si>
  <si>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</si>
  <si>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</si>
  <si>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</si>
  <si>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</si>
  <si>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</si>
  <si>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</si>
  <si>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</si>
  <si>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</si>
  <si>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</si>
  <si>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</si>
  <si>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</si>
  <si>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</si>
  <si>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</si>
  <si>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</si>
  <si>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</si>
  <si>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</si>
  <si>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</si>
  <si>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</si>
  <si>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</si>
  <si>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</si>
  <si>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</si>
  <si>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</si>
  <si>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</si>
  <si>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</si>
  <si>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</si>
  <si>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</si>
  <si>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</si>
  <si>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</si>
  <si>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</si>
  <si>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</si>
  <si>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</si>
  <si>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</si>
  <si>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</si>
  <si>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</si>
  <si>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</si>
  <si>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</si>
  <si>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</si>
  <si>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</si>
  <si>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</si>
  <si>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</si>
  <si>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</si>
  <si>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</si>
  <si>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</si>
  <si>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</si>
  <si>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</si>
  <si>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</si>
  <si>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</si>
  <si>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</si>
  <si>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</si>
  <si>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</si>
  <si>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</si>
  <si>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</si>
  <si>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</si>
  <si>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</si>
  <si>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</si>
  <si>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</si>
  <si>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</si>
  <si>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</si>
  <si>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</si>
  <si>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</si>
  <si>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</si>
  <si>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</si>
  <si>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</si>
  <si>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</si>
  <si>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</si>
  <si>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</si>
  <si>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</si>
  <si>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</si>
  <si>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</si>
  <si>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</si>
  <si>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</si>
  <si>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</si>
  <si>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</si>
  <si>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</si>
  <si>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</si>
  <si>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</si>
  <si>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</si>
  <si>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</si>
  <si>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</si>
  <si>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</si>
  <si>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</si>
  <si>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</si>
  <si>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</si>
  <si>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</si>
  <si>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</si>
  <si>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</si>
  <si>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</si>
  <si>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</si>
  <si>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</si>
  <si>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</si>
  <si>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</si>
  <si>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</si>
  <si>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</si>
  <si>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</si>
  <si>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</si>
  <si>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</si>
  <si>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</si>
  <si>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</si>
  <si>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</si>
  <si>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</si>
  <si>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</si>
  <si>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</si>
  <si>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</si>
  <si>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</si>
  <si>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</si>
  <si>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</si>
  <si>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</si>
  <si>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</si>
  <si>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</si>
  <si>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</si>
  <si>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</si>
  <si>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</si>
  <si>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</si>
  <si>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</si>
  <si>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</si>
  <si>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</si>
  <si>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</si>
  <si>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</si>
  <si>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</si>
  <si>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</si>
  <si>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</si>
  <si>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</si>
  <si>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</si>
  <si>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</si>
  <si>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</si>
  <si>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</si>
  <si>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</si>
  <si>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</si>
  <si>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</si>
  <si>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</si>
  <si>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</si>
  <si>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</si>
  <si>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</si>
  <si>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</si>
  <si>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</si>
  <si>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</si>
  <si>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</si>
  <si>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</si>
  <si>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</si>
  <si>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</si>
  <si>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</si>
  <si>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</si>
  <si>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</si>
  <si>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</si>
  <si>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</si>
  <si>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</si>
  <si>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</si>
  <si>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</si>
  <si>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</si>
  <si>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</si>
  <si>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</si>
  <si>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</si>
  <si>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</si>
  <si>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</si>
  <si>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</si>
  <si>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</si>
  <si>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</si>
  <si>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</si>
  <si>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</si>
  <si>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</si>
  <si>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</si>
  <si>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</si>
  <si>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</si>
  <si>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</si>
  <si>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</si>
  <si>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</si>
  <si>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</si>
  <si>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</si>
  <si>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</si>
  <si>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</si>
  <si>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</si>
  <si>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</si>
  <si>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</si>
  <si>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</si>
  <si>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</si>
  <si>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</si>
  <si>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</si>
  <si>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</si>
  <si>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</si>
  <si>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</si>
  <si>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</si>
  <si>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</si>
  <si>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</si>
  <si>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</si>
  <si>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</si>
  <si>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</si>
  <si>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</si>
  <si>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</si>
  <si>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</si>
  <si>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</si>
  <si>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</si>
  <si>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</si>
  <si>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</si>
  <si>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</si>
  <si>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</si>
  <si>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</si>
  <si>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</si>
  <si>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</si>
  <si>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</si>
  <si>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</si>
  <si>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</si>
  <si>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</si>
  <si>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</si>
  <si>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</si>
  <si>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</si>
  <si>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</si>
  <si>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</si>
  <si>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</si>
  <si>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</si>
  <si>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</si>
  <si>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</si>
  <si>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</si>
  <si>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</si>
  <si>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</si>
  <si>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</si>
  <si>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</si>
  <si>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</si>
  <si>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</si>
  <si>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</si>
  <si>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</si>
  <si>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</si>
  <si>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</si>
  <si>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</si>
  <si>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</si>
  <si>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</si>
  <si>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</si>
  <si>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</si>
  <si>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</si>
  <si>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</si>
  <si>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</si>
  <si>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</si>
  <si>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</si>
  <si>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</si>
  <si>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</si>
  <si>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</si>
  <si>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</si>
  <si>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</si>
  <si>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</si>
  <si>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</si>
  <si>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</si>
  <si>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</si>
  <si>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</si>
  <si>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</si>
  <si>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</si>
  <si>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</si>
  <si>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</si>
  <si>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</si>
  <si>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</si>
  <si>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</si>
  <si>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</si>
  <si>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</si>
  <si>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</si>
  <si>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</si>
  <si>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</si>
  <si>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</si>
  <si>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</si>
  <si>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</si>
  <si>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</si>
  <si>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</si>
  <si>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</si>
  <si>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</si>
  <si>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</si>
  <si>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</si>
  <si>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</si>
  <si>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</si>
  <si>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</si>
  <si>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</si>
  <si>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</si>
  <si>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</si>
  <si>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</si>
  <si>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</si>
  <si>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</si>
  <si>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</si>
  <si>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</si>
  <si>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</si>
  <si>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</si>
  <si>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</si>
  <si>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</si>
  <si>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</si>
  <si>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</si>
  <si>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</si>
  <si>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</si>
  <si>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</si>
  <si>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</si>
  <si>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</si>
  <si>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</si>
  <si>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</si>
  <si>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</si>
  <si>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</si>
  <si>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</si>
  <si>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</si>
  <si>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</si>
  <si>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</si>
  <si>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</si>
  <si>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</si>
  <si>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</si>
  <si>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</si>
  <si>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</si>
  <si>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</si>
  <si>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</si>
  <si>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</si>
  <si>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</si>
  <si>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</si>
  <si>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</si>
  <si>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</si>
  <si>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</si>
  <si>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</si>
  <si>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</si>
  <si>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</si>
  <si>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</si>
  <si>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</si>
  <si>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</si>
  <si>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</si>
  <si>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</si>
  <si>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</si>
  <si>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</si>
  <si>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</si>
  <si>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</si>
  <si>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</si>
  <si>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</si>
  <si>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</si>
  <si>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</si>
  <si>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</si>
  <si>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</si>
  <si>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</si>
  <si>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</si>
  <si>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</si>
  <si>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</si>
  <si>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</si>
  <si>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</si>
  <si>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</si>
  <si>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</si>
  <si>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</si>
  <si>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</si>
  <si>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</si>
  <si>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</si>
  <si>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</si>
  <si>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</si>
  <si>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</si>
  <si>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</si>
  <si>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</si>
  <si>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</si>
  <si>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</si>
  <si>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</si>
  <si>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</si>
  <si>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</si>
  <si>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</si>
  <si>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</si>
  <si>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</si>
  <si>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</si>
  <si>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</si>
  <si>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</si>
  <si>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</si>
  <si>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</si>
  <si>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</si>
  <si>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</si>
  <si>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</si>
  <si>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</si>
  <si>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</si>
  <si>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</si>
  <si>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</si>
  <si>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</si>
  <si>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</si>
  <si>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</si>
  <si>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</si>
  <si>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</si>
  <si>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</si>
  <si>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</si>
  <si>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</si>
  <si>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</si>
  <si>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</si>
  <si>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</si>
  <si>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</si>
  <si>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</si>
  <si>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</si>
  <si>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</si>
  <si>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</si>
  <si>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</si>
  <si>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</si>
  <si>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</si>
  <si>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</si>
  <si>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</si>
  <si>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</si>
  <si>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</si>
  <si>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</si>
  <si>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</si>
  <si>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</si>
  <si>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</si>
  <si>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</si>
  <si>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</si>
  <si>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</si>
  <si>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</si>
  <si>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</si>
  <si>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</si>
  <si>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</si>
  <si>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</si>
  <si>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</si>
  <si>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</si>
  <si>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</si>
  <si>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</si>
  <si>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</si>
  <si>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</si>
  <si>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</si>
  <si>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</si>
  <si>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</si>
  <si>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</si>
  <si>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</si>
  <si>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</si>
  <si>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</si>
  <si>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</si>
  <si>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</si>
  <si>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</si>
  <si>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</si>
  <si>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</si>
  <si>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</si>
  <si>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</si>
  <si>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</si>
  <si>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</si>
  <si>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</si>
  <si>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</si>
  <si>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</si>
  <si>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</si>
  <si>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</si>
  <si>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</si>
  <si>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</si>
  <si>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</si>
  <si>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</si>
  <si>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</si>
  <si>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</si>
  <si>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</si>
  <si>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</si>
  <si>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</si>
  <si>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</si>
  <si>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</si>
  <si>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</si>
  <si>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</si>
  <si>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</si>
  <si>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</si>
  <si>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</si>
  <si>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</si>
  <si>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</si>
  <si>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</si>
  <si>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</si>
  <si>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</si>
  <si>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</si>
  <si>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</si>
  <si>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</si>
  <si>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</si>
  <si>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</si>
  <si>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</si>
  <si>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</si>
  <si>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</si>
  <si>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</si>
  <si>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</si>
  <si>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</si>
  <si>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</si>
  <si>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</si>
  <si>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</si>
  <si>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</si>
  <si>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</si>
  <si>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</si>
  <si>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</si>
  <si>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</si>
  <si>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</si>
  <si>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</si>
  <si>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</si>
  <si>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</si>
  <si>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</si>
  <si>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</si>
  <si>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</si>
  <si>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</si>
  <si>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</si>
  <si>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</si>
  <si>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</si>
  <si>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</si>
  <si>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</si>
  <si>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</si>
  <si>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</si>
  <si>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</si>
  <si>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</si>
  <si>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</si>
  <si>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</si>
  <si>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</si>
  <si>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</si>
  <si>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</si>
  <si>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</si>
  <si>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</si>
  <si>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</si>
  <si>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</si>
  <si>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</si>
  <si>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</si>
  <si>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</si>
  <si>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</si>
  <si>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</si>
  <si>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</si>
  <si>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</si>
  <si>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</si>
  <si>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</si>
  <si>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</si>
  <si>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</si>
  <si>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</si>
  <si>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</si>
  <si>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</si>
  <si>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</si>
  <si>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</si>
  <si>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</si>
  <si>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</si>
  <si>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</si>
  <si>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</si>
  <si>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</si>
  <si>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</si>
  <si>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</si>
  <si>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</si>
  <si>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</si>
  <si>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</si>
  <si>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</si>
  <si>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</si>
  <si>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</si>
  <si>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</si>
  <si>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</si>
  <si>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</si>
  <si>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</si>
  <si>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</si>
  <si>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</si>
  <si>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</si>
  <si>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</si>
  <si>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</si>
  <si>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</si>
  <si>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</si>
  <si>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</si>
  <si>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</si>
  <si>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</si>
  <si>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</si>
  <si>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</si>
  <si>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</si>
  <si>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</si>
  <si>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</si>
  <si>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</si>
  <si>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</si>
  <si>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</si>
  <si>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</si>
  <si>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</si>
  <si>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</si>
  <si>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</si>
  <si>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</si>
  <si>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</si>
  <si>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</si>
  <si>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</si>
  <si>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</si>
  <si>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</si>
  <si>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</si>
  <si>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</si>
  <si>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</si>
  <si>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</si>
  <si>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</si>
  <si>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</si>
  <si>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</si>
  <si>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</si>
  <si>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</si>
  <si>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</si>
  <si>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</si>
  <si>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</si>
  <si>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</si>
  <si>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</si>
  <si>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</si>
  <si>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</si>
  <si>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</si>
  <si>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</si>
  <si>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</si>
  <si>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</si>
  <si>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</si>
  <si>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</si>
  <si>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</si>
  <si>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</si>
  <si>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</si>
  <si>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</si>
  <si>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</si>
  <si>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</si>
  <si>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</si>
  <si>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</si>
  <si>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</si>
  <si>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</si>
  <si>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</si>
  <si>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</si>
  <si>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</si>
  <si>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</si>
  <si>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</si>
  <si>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</si>
  <si>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</si>
  <si>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</si>
  <si>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</si>
  <si>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</si>
  <si>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</si>
  <si>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</si>
  <si>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</si>
  <si>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</si>
  <si>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</si>
  <si>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</si>
  <si>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</si>
  <si>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</si>
  <si>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</si>
  <si>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</si>
  <si>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</si>
  <si>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</si>
  <si>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</si>
  <si>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</si>
  <si>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</si>
  <si>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</si>
  <si>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</si>
  <si>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</si>
  <si>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</si>
  <si>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</si>
  <si>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</si>
  <si>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</si>
  <si>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</si>
  <si>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</si>
  <si>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</si>
  <si>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</si>
  <si>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</si>
  <si>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</si>
  <si>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</si>
  <si>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</si>
  <si>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</si>
  <si>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</si>
  <si>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</si>
  <si>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</si>
  <si>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</si>
  <si>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</si>
  <si>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</si>
  <si>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</si>
  <si>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</si>
  <si>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</si>
  <si>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</si>
  <si>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</si>
  <si>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</si>
  <si>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</si>
  <si>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UČENIČKI DOM IVANIĆ GRAD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</si>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</sst>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5076233</v>
      </c>
      <c r="D2" s="6">
        <f>'PR-RAS'!E6</f>
        <v>5077583.51</v>
      </c>
      <c r="E2" s="6">
        <v>0</v>
      </c>
      <c r="F2" s="6">
        <v>0</v>
      </c>
      <c r="G2" s="7">
        <f t="shared" ref="G2:G264" si="0">(B2/1000)*(C2*1+D2*2)</f>
        <v>15231.400019999999</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3295243</v>
      </c>
      <c r="D46" s="1">
        <f>'PR-RAS'!E50</f>
        <v>3209327.01</v>
      </c>
      <c r="E46" s="1">
        <v>0</v>
      </c>
      <c r="F46" s="1">
        <v>0</v>
      </c>
      <c r="G46" s="2">
        <f t="shared" si="0"/>
        <v>437125.36589999998</v>
      </c>
      <c r="H46" s="2">
        <f t="shared" si="1"/>
        <v>9.9999997764825821E-3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3295243</v>
      </c>
      <c r="D64" s="1">
        <f>'PR-RAS'!E68</f>
        <v>3209327.01</v>
      </c>
      <c r="E64" s="1">
        <v>0</v>
      </c>
      <c r="F64" s="1">
        <v>0</v>
      </c>
      <c r="G64" s="2">
        <f t="shared" si="0"/>
        <v>611975.51225999999</v>
      </c>
      <c r="H64" s="2">
        <f t="shared" si="1"/>
        <v>9.9999997764825821E-3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3295243</v>
      </c>
      <c r="D65" s="1">
        <f>'PR-RAS'!E69</f>
        <v>3209327.01</v>
      </c>
      <c r="E65" s="1">
        <v>0</v>
      </c>
      <c r="F65" s="1">
        <v>0</v>
      </c>
      <c r="G65" s="2">
        <f t="shared" si="0"/>
        <v>621689.40928000002</v>
      </c>
      <c r="H65" s="2">
        <f t="shared" si="1"/>
        <v>9.9999997764825821E-3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2.58</v>
      </c>
      <c r="E78" s="1">
        <v>0</v>
      </c>
      <c r="F78" s="1">
        <v>0</v>
      </c>
      <c r="G78" s="2">
        <f t="shared" si="0"/>
        <v>0.39732000000000001</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2.58</v>
      </c>
      <c r="E79" s="1">
        <v>0</v>
      </c>
      <c r="F79" s="1">
        <v>0</v>
      </c>
      <c r="G79" s="2">
        <f t="shared" si="0"/>
        <v>0.40248</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2.58</v>
      </c>
      <c r="E81" s="1">
        <v>0</v>
      </c>
      <c r="F81" s="1">
        <v>0</v>
      </c>
      <c r="G81" s="2">
        <f t="shared" si="0"/>
        <v>0.4128</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415485</v>
      </c>
      <c r="D102" s="1">
        <f>'PR-RAS'!E106</f>
        <v>518685.57</v>
      </c>
      <c r="E102" s="1">
        <v>0</v>
      </c>
      <c r="F102" s="1">
        <v>0</v>
      </c>
      <c r="G102" s="2">
        <f t="shared" si="0"/>
        <v>146738.47014000002</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415485</v>
      </c>
      <c r="D108" s="1">
        <f>'PR-RAS'!E112</f>
        <v>518685.57</v>
      </c>
      <c r="E108" s="1">
        <v>0</v>
      </c>
      <c r="F108" s="1">
        <v>0</v>
      </c>
      <c r="G108" s="2">
        <f t="shared" si="0"/>
        <v>155455.60698000001</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415485</v>
      </c>
      <c r="D113" s="1">
        <f>'PR-RAS'!E117</f>
        <v>518685.57</v>
      </c>
      <c r="E113" s="1">
        <v>0</v>
      </c>
      <c r="F113" s="1">
        <v>0</v>
      </c>
      <c r="G113" s="2">
        <f t="shared" si="0"/>
        <v>162719.88768000001</v>
      </c>
      <c r="H113" s="2">
        <f t="shared" si="1"/>
        <v>0.42999999999301508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49314</v>
      </c>
      <c r="D120" s="1">
        <f>'PR-RAS'!E124</f>
        <v>255118.92</v>
      </c>
      <c r="E120" s="1">
        <v>0</v>
      </c>
      <c r="F120" s="1">
        <v>0</v>
      </c>
      <c r="G120" s="2">
        <f t="shared" si="0"/>
        <v>66586.66896000001</v>
      </c>
      <c r="H120" s="2">
        <f t="shared" si="1"/>
        <v>7.9999999987194315E-2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46074</v>
      </c>
      <c r="D121" s="1">
        <f>'PR-RAS'!E125</f>
        <v>255118.92</v>
      </c>
      <c r="E121" s="1">
        <v>0</v>
      </c>
      <c r="F121" s="1">
        <v>0</v>
      </c>
      <c r="G121" s="2">
        <f t="shared" si="0"/>
        <v>66757.420800000007</v>
      </c>
      <c r="H121" s="2">
        <f t="shared" si="1"/>
        <v>7.9999999987194315E-2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46074</v>
      </c>
      <c r="D123" s="1">
        <f>'PR-RAS'!E127</f>
        <v>255118.92</v>
      </c>
      <c r="E123" s="1">
        <v>0</v>
      </c>
      <c r="F123" s="1">
        <v>0</v>
      </c>
      <c r="G123" s="2">
        <f t="shared" si="0"/>
        <v>67870.044480000011</v>
      </c>
      <c r="H123" s="2">
        <f t="shared" si="1"/>
        <v>7.9999999987194315E-2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3240</v>
      </c>
      <c r="D124" s="1">
        <f>'PR-RAS'!E128</f>
        <v>0</v>
      </c>
      <c r="E124" s="1">
        <v>0</v>
      </c>
      <c r="F124" s="1">
        <v>0</v>
      </c>
      <c r="G124" s="2">
        <f t="shared" si="0"/>
        <v>398.52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3240</v>
      </c>
      <c r="D125" s="1">
        <f>'PR-RAS'!E129</f>
        <v>0</v>
      </c>
      <c r="E125" s="1">
        <v>0</v>
      </c>
      <c r="F125" s="1">
        <v>0</v>
      </c>
      <c r="G125" s="2">
        <f t="shared" si="0"/>
        <v>401.76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1297410</v>
      </c>
      <c r="D129" s="1">
        <f>'PR-RAS'!E133</f>
        <v>1094449.4300000002</v>
      </c>
      <c r="E129" s="1">
        <v>0</v>
      </c>
      <c r="F129" s="1">
        <v>0</v>
      </c>
      <c r="G129" s="2">
        <f t="shared" si="0"/>
        <v>446247.53408000007</v>
      </c>
      <c r="H129" s="2">
        <f t="shared" si="1"/>
        <v>0.43000000016763806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1297410</v>
      </c>
      <c r="D130" s="1">
        <f>'PR-RAS'!E134</f>
        <v>1094449.4300000002</v>
      </c>
      <c r="E130" s="1">
        <v>0</v>
      </c>
      <c r="F130" s="1">
        <v>0</v>
      </c>
      <c r="G130" s="2">
        <f t="shared" si="0"/>
        <v>449733.84294000006</v>
      </c>
      <c r="H130" s="2">
        <f t="shared" si="1"/>
        <v>0.43000000016763806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1097760</v>
      </c>
      <c r="D131" s="1">
        <f>'PR-RAS'!E135</f>
        <v>974449.43</v>
      </c>
      <c r="E131" s="1">
        <v>0</v>
      </c>
      <c r="F131" s="1">
        <v>0</v>
      </c>
      <c r="G131" s="2">
        <f t="shared" si="0"/>
        <v>396065.65180000005</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199650</v>
      </c>
      <c r="D132" s="1">
        <f>'PR-RAS'!E136</f>
        <v>120000</v>
      </c>
      <c r="E132" s="1">
        <v>0</v>
      </c>
      <c r="F132" s="1">
        <v>0</v>
      </c>
      <c r="G132" s="2">
        <f t="shared" si="0"/>
        <v>57594.15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18781</v>
      </c>
      <c r="D135" s="1">
        <f>'PR-RAS'!E139</f>
        <v>0</v>
      </c>
      <c r="E135" s="1">
        <v>0</v>
      </c>
      <c r="F135" s="1">
        <v>0</v>
      </c>
      <c r="G135" s="2">
        <f t="shared" si="0"/>
        <v>2516.654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18781</v>
      </c>
      <c r="D146" s="1">
        <f>'PR-RAS'!E150</f>
        <v>0</v>
      </c>
      <c r="E146" s="1">
        <v>0</v>
      </c>
      <c r="F146" s="1">
        <v>0</v>
      </c>
      <c r="G146" s="2">
        <f t="shared" si="0"/>
        <v>2723.2449999999999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4714287</v>
      </c>
      <c r="D147" s="1">
        <f>'PR-RAS'!E151</f>
        <v>4965682.1399999997</v>
      </c>
      <c r="E147" s="1">
        <v>0</v>
      </c>
      <c r="F147" s="1">
        <v>0</v>
      </c>
      <c r="G147" s="2">
        <f t="shared" si="0"/>
        <v>2138265.0868799998</v>
      </c>
      <c r="H147" s="2">
        <f t="shared" si="1"/>
        <v>0.13999999966472387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3061883</v>
      </c>
      <c r="D148" s="1">
        <f>'PR-RAS'!E152</f>
        <v>2982298.01</v>
      </c>
      <c r="E148" s="1">
        <v>0</v>
      </c>
      <c r="F148" s="1">
        <v>0</v>
      </c>
      <c r="G148" s="2">
        <f t="shared" si="0"/>
        <v>1326892.4159399997</v>
      </c>
      <c r="H148" s="2">
        <f t="shared" si="1"/>
        <v>9.9999997764825821E-3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2526156</v>
      </c>
      <c r="D149" s="1">
        <f>'PR-RAS'!E153</f>
        <v>2457279.0699999998</v>
      </c>
      <c r="E149" s="1">
        <v>0</v>
      </c>
      <c r="F149" s="1">
        <v>0</v>
      </c>
      <c r="G149" s="2">
        <f t="shared" si="0"/>
        <v>1101225.6927199999</v>
      </c>
      <c r="H149" s="2">
        <f t="shared" si="1"/>
        <v>6.9999999832361937E-2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2526156</v>
      </c>
      <c r="D150" s="1">
        <f>'PR-RAS'!E154</f>
        <v>2457279.0699999998</v>
      </c>
      <c r="E150" s="1">
        <v>0</v>
      </c>
      <c r="F150" s="1">
        <v>0</v>
      </c>
      <c r="G150" s="2">
        <f t="shared" si="0"/>
        <v>1108666.40686</v>
      </c>
      <c r="H150" s="2">
        <f t="shared" si="1"/>
        <v>6.9999999832361937E-2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118335</v>
      </c>
      <c r="D154" s="1">
        <f>'PR-RAS'!E158</f>
        <v>120269.12</v>
      </c>
      <c r="E154" s="1">
        <v>0</v>
      </c>
      <c r="F154" s="1">
        <v>0</v>
      </c>
      <c r="G154" s="2">
        <f t="shared" si="0"/>
        <v>54907.60572</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417392</v>
      </c>
      <c r="D155" s="1">
        <f>'PR-RAS'!E159</f>
        <v>404749.82</v>
      </c>
      <c r="E155" s="1">
        <v>0</v>
      </c>
      <c r="F155" s="1">
        <v>0</v>
      </c>
      <c r="G155" s="2">
        <f t="shared" si="0"/>
        <v>188941.31256000002</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415993</v>
      </c>
      <c r="D157" s="1">
        <f>'PR-RAS'!E161</f>
        <v>404331.49</v>
      </c>
      <c r="E157" s="1">
        <v>0</v>
      </c>
      <c r="F157" s="1">
        <v>0</v>
      </c>
      <c r="G157" s="2">
        <f t="shared" si="0"/>
        <v>191046.33288</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1399</v>
      </c>
      <c r="D158" s="1">
        <f>'PR-RAS'!E162</f>
        <v>418.33</v>
      </c>
      <c r="E158" s="1">
        <v>0</v>
      </c>
      <c r="F158" s="1">
        <v>0</v>
      </c>
      <c r="G158" s="2">
        <f t="shared" si="0"/>
        <v>350.99861999999996</v>
      </c>
      <c r="H158" s="2">
        <f t="shared" si="1"/>
        <v>0.32999999999998408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1612786</v>
      </c>
      <c r="D159" s="1">
        <f>'PR-RAS'!E163</f>
        <v>1974619.08</v>
      </c>
      <c r="E159" s="1">
        <v>0</v>
      </c>
      <c r="F159" s="1">
        <v>0</v>
      </c>
      <c r="G159" s="2">
        <f t="shared" si="0"/>
        <v>878799.81728000008</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60097</v>
      </c>
      <c r="D160" s="1">
        <f>'PR-RAS'!E164</f>
        <v>98459.82</v>
      </c>
      <c r="E160" s="1">
        <v>0</v>
      </c>
      <c r="F160" s="1">
        <v>0</v>
      </c>
      <c r="G160" s="2">
        <f t="shared" si="0"/>
        <v>40865.645759999999</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7052</v>
      </c>
      <c r="D161" s="1">
        <f>'PR-RAS'!E165</f>
        <v>34008.550000000003</v>
      </c>
      <c r="E161" s="1">
        <v>0</v>
      </c>
      <c r="F161" s="1">
        <v>0</v>
      </c>
      <c r="G161" s="2">
        <f t="shared" si="0"/>
        <v>12011.056</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50520</v>
      </c>
      <c r="D162" s="1">
        <f>'PR-RAS'!E166</f>
        <v>62201.27</v>
      </c>
      <c r="E162" s="1">
        <v>0</v>
      </c>
      <c r="F162" s="1">
        <v>0</v>
      </c>
      <c r="G162" s="2">
        <f t="shared" si="0"/>
        <v>28162.528939999997</v>
      </c>
      <c r="H162" s="2">
        <f t="shared" si="1"/>
        <v>0.26999999999679858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2525</v>
      </c>
      <c r="D163" s="1">
        <f>'PR-RAS'!E167</f>
        <v>2250</v>
      </c>
      <c r="E163" s="1">
        <v>0</v>
      </c>
      <c r="F163" s="1">
        <v>0</v>
      </c>
      <c r="G163" s="2">
        <f t="shared" si="0"/>
        <v>1138.05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930476</v>
      </c>
      <c r="D165" s="1">
        <f>'PR-RAS'!E169</f>
        <v>1206010.19</v>
      </c>
      <c r="E165" s="1">
        <v>0</v>
      </c>
      <c r="F165" s="1">
        <v>0</v>
      </c>
      <c r="G165" s="2">
        <f t="shared" si="0"/>
        <v>548169.40631999995</v>
      </c>
      <c r="H165" s="2">
        <f t="shared" si="1"/>
        <v>0.18999999994412065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102553</v>
      </c>
      <c r="D166" s="1">
        <f>'PR-RAS'!E170</f>
        <v>79552.47</v>
      </c>
      <c r="E166" s="1">
        <v>0</v>
      </c>
      <c r="F166" s="1">
        <v>0</v>
      </c>
      <c r="G166" s="2">
        <f t="shared" si="0"/>
        <v>43173.560100000002</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423382</v>
      </c>
      <c r="D167" s="1">
        <f>'PR-RAS'!E171</f>
        <v>571804.13</v>
      </c>
      <c r="E167" s="1">
        <v>0</v>
      </c>
      <c r="F167" s="1">
        <v>0</v>
      </c>
      <c r="G167" s="2">
        <f t="shared" si="0"/>
        <v>260120.38316000003</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258367</v>
      </c>
      <c r="D168" s="1">
        <f>'PR-RAS'!E172</f>
        <v>336149.2</v>
      </c>
      <c r="E168" s="1">
        <v>0</v>
      </c>
      <c r="F168" s="1">
        <v>0</v>
      </c>
      <c r="G168" s="2">
        <f t="shared" si="0"/>
        <v>155421.12180000002</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31325</v>
      </c>
      <c r="D169" s="1">
        <f>'PR-RAS'!E173</f>
        <v>29822.89</v>
      </c>
      <c r="E169" s="1">
        <v>0</v>
      </c>
      <c r="F169" s="1">
        <v>0</v>
      </c>
      <c r="G169" s="2">
        <f t="shared" si="0"/>
        <v>15283.091040000001</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110442</v>
      </c>
      <c r="D170" s="1">
        <f>'PR-RAS'!E174</f>
        <v>160304.10999999999</v>
      </c>
      <c r="E170" s="1">
        <v>0</v>
      </c>
      <c r="F170" s="1">
        <v>0</v>
      </c>
      <c r="G170" s="2">
        <f t="shared" si="0"/>
        <v>72847.487179999996</v>
      </c>
      <c r="H170" s="2">
        <f t="shared" si="1"/>
        <v>0.10999999998603016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4407</v>
      </c>
      <c r="D172" s="1">
        <f>'PR-RAS'!E176</f>
        <v>28377.39</v>
      </c>
      <c r="E172" s="1">
        <v>0</v>
      </c>
      <c r="F172" s="1">
        <v>0</v>
      </c>
      <c r="G172" s="2">
        <f t="shared" si="0"/>
        <v>10458.66438</v>
      </c>
      <c r="H172" s="2">
        <f t="shared" si="1"/>
        <v>0.38999999999941792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533221</v>
      </c>
      <c r="D173" s="1">
        <f>'PR-RAS'!E177</f>
        <v>582322.1100000001</v>
      </c>
      <c r="E173" s="1">
        <v>0</v>
      </c>
      <c r="F173" s="1">
        <v>0</v>
      </c>
      <c r="G173" s="2">
        <f t="shared" si="0"/>
        <v>292032.81784000003</v>
      </c>
      <c r="H173" s="2">
        <f t="shared" si="1"/>
        <v>0.11000000010244548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27040</v>
      </c>
      <c r="D174" s="1">
        <f>'PR-RAS'!E178</f>
        <v>34281.01</v>
      </c>
      <c r="E174" s="1">
        <v>0</v>
      </c>
      <c r="F174" s="1">
        <v>0</v>
      </c>
      <c r="G174" s="2">
        <f t="shared" si="0"/>
        <v>16539.149460000001</v>
      </c>
      <c r="H174" s="2">
        <f t="shared" si="1"/>
        <v>1.0000000002037268E-2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283876</v>
      </c>
      <c r="D175" s="1">
        <f>'PR-RAS'!E179</f>
        <v>320515.52</v>
      </c>
      <c r="E175" s="1">
        <v>0</v>
      </c>
      <c r="F175" s="1">
        <v>0</v>
      </c>
      <c r="G175" s="2">
        <f t="shared" si="0"/>
        <v>160933.82496</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20720</v>
      </c>
      <c r="D176" s="1">
        <f>'PR-RAS'!E180</f>
        <v>14637.82</v>
      </c>
      <c r="E176" s="1">
        <v>0</v>
      </c>
      <c r="F176" s="1">
        <v>0</v>
      </c>
      <c r="G176" s="2">
        <f t="shared" si="0"/>
        <v>8749.2369999999992</v>
      </c>
      <c r="H176" s="2">
        <f t="shared" si="1"/>
        <v>0.18000000000029104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31962</v>
      </c>
      <c r="D177" s="1">
        <f>'PR-RAS'!E181</f>
        <v>39434.14</v>
      </c>
      <c r="E177" s="1">
        <v>0</v>
      </c>
      <c r="F177" s="1">
        <v>0</v>
      </c>
      <c r="G177" s="2">
        <f t="shared" si="0"/>
        <v>19506.129279999997</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11550</v>
      </c>
      <c r="D179" s="1">
        <f>'PR-RAS'!E183</f>
        <v>23877.5</v>
      </c>
      <c r="E179" s="1">
        <v>0</v>
      </c>
      <c r="F179" s="1">
        <v>0</v>
      </c>
      <c r="G179" s="2">
        <f t="shared" si="0"/>
        <v>10556.289999999999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132560</v>
      </c>
      <c r="D180" s="1">
        <f>'PR-RAS'!E184</f>
        <v>124980.68</v>
      </c>
      <c r="E180" s="1">
        <v>0</v>
      </c>
      <c r="F180" s="1">
        <v>0</v>
      </c>
      <c r="G180" s="2">
        <f t="shared" si="0"/>
        <v>68471.323439999993</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21579</v>
      </c>
      <c r="D181" s="1">
        <f>'PR-RAS'!E185</f>
        <v>19427.54</v>
      </c>
      <c r="E181" s="1">
        <v>0</v>
      </c>
      <c r="F181" s="1">
        <v>0</v>
      </c>
      <c r="G181" s="2">
        <f t="shared" si="0"/>
        <v>10878.134399999999</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3934</v>
      </c>
      <c r="D182" s="1">
        <f>'PR-RAS'!E186</f>
        <v>5167.8999999999996</v>
      </c>
      <c r="E182" s="1">
        <v>0</v>
      </c>
      <c r="F182" s="1">
        <v>0</v>
      </c>
      <c r="G182" s="2">
        <f t="shared" si="0"/>
        <v>2582.8337999999999</v>
      </c>
      <c r="H182" s="2">
        <f t="shared" si="1"/>
        <v>0.1000000000003638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88992</v>
      </c>
      <c r="D184" s="1">
        <f>'PR-RAS'!E188</f>
        <v>87826.959999999992</v>
      </c>
      <c r="E184" s="1">
        <v>0</v>
      </c>
      <c r="F184" s="1">
        <v>0</v>
      </c>
      <c r="G184" s="2">
        <f t="shared" si="0"/>
        <v>48430.20336</v>
      </c>
      <c r="H184" s="2">
        <f t="shared" si="1"/>
        <v>4.0000000008149073E-2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43256</v>
      </c>
      <c r="D186" s="1">
        <f>'PR-RAS'!E190</f>
        <v>40876.99</v>
      </c>
      <c r="E186" s="1">
        <v>0</v>
      </c>
      <c r="F186" s="1">
        <v>0</v>
      </c>
      <c r="G186" s="2">
        <f t="shared" si="0"/>
        <v>23126.846299999997</v>
      </c>
      <c r="H186" s="2">
        <f t="shared" si="1"/>
        <v>1.0000000002037268E-2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1561</v>
      </c>
      <c r="D187" s="1">
        <f>'PR-RAS'!E191</f>
        <v>9287.68</v>
      </c>
      <c r="E187" s="1">
        <v>0</v>
      </c>
      <c r="F187" s="1">
        <v>0</v>
      </c>
      <c r="G187" s="2">
        <f t="shared" si="0"/>
        <v>3745.3629599999999</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1600</v>
      </c>
      <c r="E188" s="1">
        <v>0</v>
      </c>
      <c r="F188" s="1">
        <v>0</v>
      </c>
      <c r="G188" s="2">
        <f t="shared" si="0"/>
        <v>645.15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14885</v>
      </c>
      <c r="D189" s="1">
        <f>'PR-RAS'!E193</f>
        <v>15767.5</v>
      </c>
      <c r="E189" s="1">
        <v>0</v>
      </c>
      <c r="F189" s="1">
        <v>0</v>
      </c>
      <c r="G189" s="2">
        <f t="shared" si="0"/>
        <v>8726.9599999999991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28000</v>
      </c>
      <c r="D190" s="1">
        <f>'PR-RAS'!E194</f>
        <v>0</v>
      </c>
      <c r="E190" s="1">
        <v>0</v>
      </c>
      <c r="F190" s="1">
        <v>0</v>
      </c>
      <c r="G190" s="2">
        <f t="shared" si="0"/>
        <v>5292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1040</v>
      </c>
      <c r="D191" s="1">
        <f>'PR-RAS'!E195</f>
        <v>20294.79</v>
      </c>
      <c r="E191" s="1">
        <v>0</v>
      </c>
      <c r="F191" s="1">
        <v>0</v>
      </c>
      <c r="G191" s="2">
        <f t="shared" si="0"/>
        <v>7909.6202000000003</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39318</v>
      </c>
      <c r="D192" s="1">
        <f>'PR-RAS'!E196</f>
        <v>8465.0499999999993</v>
      </c>
      <c r="E192" s="1">
        <v>0</v>
      </c>
      <c r="F192" s="1">
        <v>0</v>
      </c>
      <c r="G192" s="2">
        <f t="shared" si="0"/>
        <v>10743.3871</v>
      </c>
      <c r="H192" s="2">
        <f t="shared" si="1"/>
        <v>4.9999999999272404E-2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39318</v>
      </c>
      <c r="D206" s="1">
        <f>'PR-RAS'!E210</f>
        <v>8465.0499999999993</v>
      </c>
      <c r="E206" s="1">
        <v>0</v>
      </c>
      <c r="F206" s="1">
        <v>0</v>
      </c>
      <c r="G206" s="2">
        <f t="shared" si="0"/>
        <v>11530.860499999999</v>
      </c>
      <c r="H206" s="2">
        <f t="shared" si="1"/>
        <v>4.9999999999272404E-2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5328</v>
      </c>
      <c r="D207" s="1">
        <f>'PR-RAS'!E211</f>
        <v>5375.79</v>
      </c>
      <c r="E207" s="1">
        <v>0</v>
      </c>
      <c r="F207" s="1">
        <v>0</v>
      </c>
      <c r="G207" s="2">
        <f t="shared" si="0"/>
        <v>3312.3934799999997</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30030</v>
      </c>
      <c r="D209" s="1">
        <f>'PR-RAS'!E213</f>
        <v>3089.26</v>
      </c>
      <c r="E209" s="1">
        <v>0</v>
      </c>
      <c r="F209" s="1">
        <v>0</v>
      </c>
      <c r="G209" s="2">
        <f t="shared" si="0"/>
        <v>7531.3721600000008</v>
      </c>
      <c r="H209" s="2">
        <f t="shared" si="1"/>
        <v>0.26000000000021828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3960</v>
      </c>
      <c r="D210" s="1">
        <f>'PR-RAS'!E214</f>
        <v>0</v>
      </c>
      <c r="E210" s="1">
        <v>0</v>
      </c>
      <c r="F210" s="1">
        <v>0</v>
      </c>
      <c r="G210" s="2">
        <f t="shared" si="0"/>
        <v>827.64</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300</v>
      </c>
      <c r="D259" s="1">
        <f>'PR-RAS'!E263</f>
        <v>300</v>
      </c>
      <c r="E259" s="1">
        <v>0</v>
      </c>
      <c r="F259" s="1">
        <v>0</v>
      </c>
      <c r="G259" s="2">
        <f t="shared" si="0"/>
        <v>232.20000000000002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300</v>
      </c>
      <c r="D260" s="1">
        <f>'PR-RAS'!E264</f>
        <v>300</v>
      </c>
      <c r="E260" s="1">
        <v>0</v>
      </c>
      <c r="F260" s="1">
        <v>0</v>
      </c>
      <c r="G260" s="2">
        <f t="shared" si="0"/>
        <v>233.1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300</v>
      </c>
      <c r="D261" s="1">
        <f>'PR-RAS'!E265</f>
        <v>300</v>
      </c>
      <c r="E261" s="1">
        <v>0</v>
      </c>
      <c r="F261" s="1">
        <v>0</v>
      </c>
      <c r="G261" s="2">
        <f t="shared" si="0"/>
        <v>234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4714287</v>
      </c>
      <c r="D285" s="1">
        <f>'PR-RAS'!E289</f>
        <v>4965682.1399999997</v>
      </c>
      <c r="E285" s="1">
        <v>0</v>
      </c>
      <c r="F285" s="1">
        <v>0</v>
      </c>
      <c r="G285" s="2">
        <f t="shared" si="8"/>
        <v>4159364.9635199993</v>
      </c>
      <c r="H285" s="2">
        <f t="shared" si="9"/>
        <v>0.13999999966472387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361946</v>
      </c>
      <c r="D286" s="1">
        <f>'PR-RAS'!E290</f>
        <v>111901.37000000011</v>
      </c>
      <c r="E286" s="1">
        <v>0</v>
      </c>
      <c r="F286" s="1">
        <v>0</v>
      </c>
      <c r="G286" s="2">
        <f t="shared" si="8"/>
        <v>166938.39090000006</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1101047</v>
      </c>
      <c r="D288" s="1">
        <f>'PR-RAS'!E292</f>
        <v>1263340.74</v>
      </c>
      <c r="E288" s="1">
        <v>0</v>
      </c>
      <c r="F288" s="1">
        <v>0</v>
      </c>
      <c r="G288" s="2">
        <f t="shared" si="8"/>
        <v>1041158.0737599999</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61046</v>
      </c>
      <c r="D290" s="1">
        <f>'PR-RAS'!E294</f>
        <v>53908.63</v>
      </c>
      <c r="E290" s="1">
        <v>0</v>
      </c>
      <c r="F290" s="1">
        <v>0</v>
      </c>
      <c r="G290" s="2">
        <f t="shared" si="8"/>
        <v>48801.48214</v>
      </c>
      <c r="H290" s="2">
        <f t="shared" si="9"/>
        <v>0.37000000000261934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61046</v>
      </c>
      <c r="D291" s="1">
        <f>'PR-RAS'!E295</f>
        <v>53326.93</v>
      </c>
      <c r="E291" s="1">
        <v>0</v>
      </c>
      <c r="F291" s="1">
        <v>0</v>
      </c>
      <c r="G291" s="2">
        <f t="shared" si="8"/>
        <v>48632.959399999992</v>
      </c>
      <c r="H291" s="2">
        <f t="shared" si="9"/>
        <v>6.9999999999708962E-2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247946</v>
      </c>
      <c r="D345" s="1">
        <f>'PR-RAS'!E350</f>
        <v>174363.45</v>
      </c>
      <c r="E345" s="1">
        <v>0</v>
      </c>
      <c r="F345" s="1">
        <v>0</v>
      </c>
      <c r="G345" s="2">
        <f t="shared" si="8"/>
        <v>205255.47759999998</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234566</v>
      </c>
      <c r="D358" s="1">
        <f>'PR-RAS'!E363</f>
        <v>174363.45</v>
      </c>
      <c r="E358" s="1">
        <v>0</v>
      </c>
      <c r="F358" s="1">
        <v>0</v>
      </c>
      <c r="G358" s="2">
        <f t="shared" si="8"/>
        <v>208235.56529999999</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234109</v>
      </c>
      <c r="D364" s="1">
        <f>'PR-RAS'!E369</f>
        <v>172487.41</v>
      </c>
      <c r="E364" s="1">
        <v>0</v>
      </c>
      <c r="F364" s="1">
        <v>0</v>
      </c>
      <c r="G364" s="2">
        <f t="shared" si="8"/>
        <v>210207.42666000003</v>
      </c>
      <c r="H364" s="2">
        <f t="shared" si="9"/>
        <v>0.41000000000349246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186427</v>
      </c>
      <c r="D365" s="1">
        <f>'PR-RAS'!E370</f>
        <v>154380.16</v>
      </c>
      <c r="E365" s="1">
        <v>0</v>
      </c>
      <c r="F365" s="1">
        <v>0</v>
      </c>
      <c r="G365" s="2">
        <f t="shared" si="8"/>
        <v>180248.18448</v>
      </c>
      <c r="H365" s="2">
        <f t="shared" si="9"/>
        <v>0.16000000000349246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13198</v>
      </c>
      <c r="D366" s="1">
        <f>'PR-RAS'!E371</f>
        <v>298</v>
      </c>
      <c r="E366" s="1">
        <v>0</v>
      </c>
      <c r="F366" s="1">
        <v>0</v>
      </c>
      <c r="G366" s="2">
        <f t="shared" si="8"/>
        <v>5034.8099999999995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9776.75</v>
      </c>
      <c r="E367" s="1">
        <v>0</v>
      </c>
      <c r="F367" s="1">
        <v>0</v>
      </c>
      <c r="G367" s="2">
        <f t="shared" si="8"/>
        <v>7156.5810000000001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34484</v>
      </c>
      <c r="D371" s="1">
        <f>'PR-RAS'!E376</f>
        <v>8032.5</v>
      </c>
      <c r="E371" s="1">
        <v>0</v>
      </c>
      <c r="F371" s="1">
        <v>0</v>
      </c>
      <c r="G371" s="2">
        <f t="shared" si="8"/>
        <v>18703.13</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457</v>
      </c>
      <c r="D378" s="1">
        <f>'PR-RAS'!E383</f>
        <v>1876.04</v>
      </c>
      <c r="E378" s="1">
        <v>0</v>
      </c>
      <c r="F378" s="1">
        <v>0</v>
      </c>
      <c r="G378" s="2">
        <f t="shared" si="8"/>
        <v>1586.8231599999999</v>
      </c>
      <c r="H378" s="2">
        <f t="shared" si="9"/>
        <v>3.999999999996362E-2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457</v>
      </c>
      <c r="D379" s="1">
        <f>'PR-RAS'!E384</f>
        <v>1876.04</v>
      </c>
      <c r="E379" s="1">
        <v>0</v>
      </c>
      <c r="F379" s="1">
        <v>0</v>
      </c>
      <c r="G379" s="2">
        <f t="shared" si="8"/>
        <v>1591.03224</v>
      </c>
      <c r="H379" s="2">
        <f t="shared" si="9"/>
        <v>3.999999999996362E-2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13380</v>
      </c>
      <c r="D397" s="1">
        <f>'PR-RAS'!E402</f>
        <v>0</v>
      </c>
      <c r="E397" s="1">
        <v>0</v>
      </c>
      <c r="F397" s="1">
        <v>0</v>
      </c>
      <c r="G397" s="2">
        <f t="shared" si="8"/>
        <v>5298.4800000000005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13380</v>
      </c>
      <c r="D398" s="1">
        <f>'PR-RAS'!E403</f>
        <v>0</v>
      </c>
      <c r="E398" s="1">
        <v>0</v>
      </c>
      <c r="F398" s="1">
        <v>0</v>
      </c>
      <c r="G398" s="2">
        <f t="shared" si="8"/>
        <v>5311.8600000000006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247946</v>
      </c>
      <c r="D403" s="1">
        <f>'PR-RAS'!E408</f>
        <v>174363.45</v>
      </c>
      <c r="E403" s="1">
        <v>0</v>
      </c>
      <c r="F403" s="1">
        <v>0</v>
      </c>
      <c r="G403" s="2">
        <f t="shared" si="8"/>
        <v>239862.50580000001</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1148435</v>
      </c>
      <c r="D405" s="1">
        <f>'PR-RAS'!E410</f>
        <v>1196731.06</v>
      </c>
      <c r="E405" s="1">
        <v>0</v>
      </c>
      <c r="F405" s="1">
        <v>0</v>
      </c>
      <c r="G405" s="2">
        <f t="shared" si="8"/>
        <v>1430926.4364800001</v>
      </c>
      <c r="H405" s="2">
        <f t="shared" si="9"/>
        <v>6.0000000055879354E-2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3000</v>
      </c>
      <c r="D406" s="1">
        <f>'PR-RAS'!E411</f>
        <v>3000</v>
      </c>
      <c r="E406" s="1">
        <v>0</v>
      </c>
      <c r="F406" s="1">
        <v>0</v>
      </c>
      <c r="G406" s="2">
        <f t="shared" si="8"/>
        <v>3645.0000000000005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5076233</v>
      </c>
      <c r="D407" s="1">
        <f>'PR-RAS'!E412</f>
        <v>5077583.51</v>
      </c>
      <c r="E407" s="1">
        <v>0</v>
      </c>
      <c r="F407" s="1">
        <v>0</v>
      </c>
      <c r="G407" s="2">
        <f t="shared" si="8"/>
        <v>6183948.4081199998</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4962233</v>
      </c>
      <c r="D408" s="1">
        <f>'PR-RAS'!E413</f>
        <v>5140045.59</v>
      </c>
      <c r="E408" s="1">
        <v>0</v>
      </c>
      <c r="F408" s="1">
        <v>0</v>
      </c>
      <c r="G408" s="2">
        <f t="shared" si="8"/>
        <v>6203625.9412599998</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114000</v>
      </c>
      <c r="D409" s="1">
        <f>'PR-RAS'!E414</f>
        <v>0</v>
      </c>
      <c r="E409" s="1">
        <v>0</v>
      </c>
      <c r="F409" s="1">
        <v>0</v>
      </c>
      <c r="G409" s="2">
        <f t="shared" si="8"/>
        <v>46512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62462.080000000075</v>
      </c>
      <c r="E410" s="1">
        <v>0</v>
      </c>
      <c r="F410" s="1">
        <v>0</v>
      </c>
      <c r="G410" s="2">
        <f t="shared" si="8"/>
        <v>51093.981440000061</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66609.679999999935</v>
      </c>
      <c r="E411" s="1">
        <v>0</v>
      </c>
      <c r="F411" s="1">
        <v>0</v>
      </c>
      <c r="G411" s="2">
        <f t="shared" si="8"/>
        <v>54619.937599999947</v>
      </c>
      <c r="H411" s="2">
        <f t="shared" si="9"/>
        <v>0.32000000006519258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47388</v>
      </c>
      <c r="D412" s="1">
        <f>'PR-RAS'!E417</f>
        <v>0</v>
      </c>
      <c r="E412" s="1">
        <v>0</v>
      </c>
      <c r="F412" s="1">
        <v>0</v>
      </c>
      <c r="G412" s="2">
        <f t="shared" si="8"/>
        <v>19476.467999999997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64046</v>
      </c>
      <c r="D413" s="1">
        <f>'PR-RAS'!E418</f>
        <v>56908.63</v>
      </c>
      <c r="E413" s="1">
        <v>0</v>
      </c>
      <c r="F413" s="1">
        <v>0</v>
      </c>
      <c r="G413" s="2">
        <f t="shared" si="8"/>
        <v>73279.663119999997</v>
      </c>
      <c r="H413" s="2">
        <f t="shared" si="9"/>
        <v>0.37000000000261934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35305</v>
      </c>
      <c r="D631" s="1">
        <f>'PR-RAS'!E637</f>
        <v>35304.620000000003</v>
      </c>
      <c r="E631" s="1">
        <v>0</v>
      </c>
      <c r="F631" s="1">
        <v>0</v>
      </c>
      <c r="G631" s="2">
        <f t="shared" si="10"/>
        <v>66725.9712</v>
      </c>
      <c r="H631" s="2">
        <f t="shared" si="11"/>
        <v>0.37999999999738066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5076233</v>
      </c>
      <c r="D633" s="1">
        <f>'PR-RAS'!E639</f>
        <v>5077583.51</v>
      </c>
      <c r="E633" s="1">
        <v>0</v>
      </c>
      <c r="F633" s="1">
        <v>0</v>
      </c>
      <c r="G633" s="2">
        <f t="shared" si="10"/>
        <v>9626244.8126400001</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4962233</v>
      </c>
      <c r="D634" s="1">
        <f>'PR-RAS'!E640</f>
        <v>5140045.59</v>
      </c>
      <c r="E634" s="1">
        <v>0</v>
      </c>
      <c r="F634" s="1">
        <v>0</v>
      </c>
      <c r="G634" s="2">
        <f t="shared" si="10"/>
        <v>9648391.2059400007</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114000</v>
      </c>
      <c r="D635" s="1">
        <f>'PR-RAS'!E641</f>
        <v>0</v>
      </c>
      <c r="E635" s="1">
        <v>0</v>
      </c>
      <c r="F635" s="1">
        <v>0</v>
      </c>
      <c r="G635" s="2">
        <f t="shared" si="10"/>
        <v>72276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62462.080000000075</v>
      </c>
      <c r="E636" s="1">
        <v>0</v>
      </c>
      <c r="F636" s="1">
        <v>0</v>
      </c>
      <c r="G636" s="2">
        <f t="shared" si="10"/>
        <v>79326.841600000102</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101914.29999999993</v>
      </c>
      <c r="E637" s="1">
        <v>0</v>
      </c>
      <c r="F637" s="1">
        <v>0</v>
      </c>
      <c r="G637" s="2">
        <f t="shared" si="10"/>
        <v>129634.98959999991</v>
      </c>
      <c r="H637" s="2">
        <f t="shared" si="11"/>
        <v>0.29999999993015081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12083</v>
      </c>
      <c r="D638" s="1">
        <f>'PR-RAS'!E644</f>
        <v>0</v>
      </c>
      <c r="E638" s="1">
        <v>0</v>
      </c>
      <c r="F638" s="1">
        <v>0</v>
      </c>
      <c r="G638" s="2">
        <f t="shared" si="10"/>
        <v>7696.8710000000001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101917</v>
      </c>
      <c r="D639" s="1">
        <f>'PR-RAS'!E645</f>
        <v>39452.219999999856</v>
      </c>
      <c r="E639" s="1">
        <v>0</v>
      </c>
      <c r="F639" s="1">
        <v>0</v>
      </c>
      <c r="G639" s="2">
        <f t="shared" si="10"/>
        <v>115364.07871999982</v>
      </c>
      <c r="H639" s="2">
        <f t="shared" si="11"/>
        <v>0.219999999855645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264116</v>
      </c>
      <c r="D641" s="1">
        <f>'PR-RAS'!E647</f>
        <v>241896</v>
      </c>
      <c r="E641" s="1">
        <v>0</v>
      </c>
      <c r="F641" s="1">
        <v>0</v>
      </c>
      <c r="G641" s="2">
        <f t="shared" si="10"/>
        <v>478661.12</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131027</v>
      </c>
      <c r="D642" s="1">
        <f>'PR-RAS'!E649</f>
        <v>488841.52</v>
      </c>
      <c r="E642" s="1">
        <v>0</v>
      </c>
      <c r="F642" s="1">
        <v>0</v>
      </c>
      <c r="G642" s="2">
        <f t="shared" si="10"/>
        <v>710683.13563999999</v>
      </c>
      <c r="H642" s="2">
        <f t="shared" si="11"/>
        <v>0.47999999998137355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2267411</v>
      </c>
      <c r="D643" s="1">
        <f>'PR-RAS'!E650</f>
        <v>4788149.34</v>
      </c>
      <c r="E643" s="1">
        <v>0</v>
      </c>
      <c r="F643" s="1">
        <v>0</v>
      </c>
      <c r="G643" s="2">
        <f t="shared" si="10"/>
        <v>7603661.6145599997</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1909571</v>
      </c>
      <c r="D644" s="1">
        <f>'PR-RAS'!E651</f>
        <v>5057564.8899999997</v>
      </c>
      <c r="E644" s="1">
        <v>0</v>
      </c>
      <c r="F644" s="1">
        <v>0</v>
      </c>
      <c r="G644" s="2">
        <f t="shared" si="10"/>
        <v>7731882.6015400002</v>
      </c>
      <c r="H644" s="2">
        <f t="shared" si="11"/>
        <v>0.11000000033527613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488867</v>
      </c>
      <c r="D645" s="1">
        <f>'PR-RAS'!E652</f>
        <v>219425.96999999974</v>
      </c>
      <c r="E645" s="1">
        <v>0</v>
      </c>
      <c r="F645" s="1">
        <v>0</v>
      </c>
      <c r="G645" s="2">
        <f t="shared" si="10"/>
        <v>597450.99735999969</v>
      </c>
      <c r="H645" s="2">
        <f t="shared" si="11"/>
        <v>3.0000000260770321E-2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23</v>
      </c>
      <c r="E647" s="1">
        <v>0</v>
      </c>
      <c r="F647" s="1">
        <v>0</v>
      </c>
      <c r="G647" s="2">
        <f t="shared" si="10"/>
        <v>45.866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23</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3140564</v>
      </c>
      <c r="D668" s="1">
        <f>'PR-RAS'!E675</f>
        <v>2999325.29</v>
      </c>
      <c r="E668" s="1">
        <v>0</v>
      </c>
      <c r="F668" s="1">
        <v>0</v>
      </c>
      <c r="G668" s="2">
        <f t="shared" si="10"/>
        <v>6095856.1248600008</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154679</v>
      </c>
      <c r="D669" s="1">
        <f>'PR-RAS'!E676</f>
        <v>210001.72</v>
      </c>
      <c r="E669" s="1">
        <v>0</v>
      </c>
      <c r="F669" s="1">
        <v>0</v>
      </c>
      <c r="G669" s="2">
        <f t="shared" si="10"/>
        <v>383887.86991999997</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410985</v>
      </c>
      <c r="D703" s="1">
        <f>'PR-RAS'!E710</f>
        <v>518685.57</v>
      </c>
      <c r="E703" s="1">
        <v>0</v>
      </c>
      <c r="F703" s="1">
        <v>0</v>
      </c>
      <c r="G703" s="2">
        <f t="shared" si="10"/>
        <v>1016746.01028</v>
      </c>
      <c r="H703" s="2">
        <f t="shared" si="11"/>
        <v>0.42999999999301508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4500</v>
      </c>
      <c r="D705" s="1">
        <f>'PR-RAS'!E712</f>
        <v>0</v>
      </c>
      <c r="E705" s="1">
        <v>0</v>
      </c>
      <c r="F705" s="1">
        <v>0</v>
      </c>
      <c r="G705" s="2">
        <f t="shared" si="10"/>
        <v>3168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15557</v>
      </c>
      <c r="D709" s="1">
        <f>'PR-RAS'!E716</f>
        <v>15556.64</v>
      </c>
      <c r="E709" s="1">
        <v>0</v>
      </c>
      <c r="F709" s="1">
        <v>0</v>
      </c>
      <c r="G709" s="2">
        <f t="shared" si="10"/>
        <v>33042.558239999998</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0</v>
      </c>
      <c r="E710" s="1">
        <v>0</v>
      </c>
      <c r="F710" s="1">
        <v>0</v>
      </c>
      <c r="G710" s="2">
        <f t="shared" si="10"/>
        <v>2625.4269999999997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50520</v>
      </c>
      <c r="D711" s="1">
        <f>'PR-RAS'!E718</f>
        <v>62201.27</v>
      </c>
      <c r="E711" s="1">
        <v>0</v>
      </c>
      <c r="F711" s="1">
        <v>0</v>
      </c>
      <c r="G711" s="2">
        <f t="shared" si="10"/>
        <v>124195.00339999997</v>
      </c>
      <c r="H711" s="2">
        <f t="shared" si="11"/>
        <v>0.26999999999679858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8225</v>
      </c>
      <c r="D713" s="1">
        <f>'PR-RAS'!E720</f>
        <v>19380</v>
      </c>
      <c r="E713" s="1">
        <v>0</v>
      </c>
      <c r="F713" s="1">
        <v>0</v>
      </c>
      <c r="G713" s="2">
        <f t="shared" si="10"/>
        <v>33453.32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17735</v>
      </c>
      <c r="D715" s="1">
        <f>'PR-RAS'!E722</f>
        <v>37894.86</v>
      </c>
      <c r="E715" s="1">
        <v>0</v>
      </c>
      <c r="F715" s="1">
        <v>0</v>
      </c>
      <c r="G715" s="2">
        <f t="shared" si="10"/>
        <v>66776.650079999992</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8345</v>
      </c>
      <c r="D716" s="1">
        <f>'PR-RAS'!E723</f>
        <v>39583.69</v>
      </c>
      <c r="E716" s="1">
        <v>0</v>
      </c>
      <c r="F716" s="1">
        <v>0</v>
      </c>
      <c r="G716" s="2">
        <f t="shared" si="10"/>
        <v>62571.351699999999</v>
      </c>
      <c r="H716" s="2">
        <f t="shared" si="11"/>
        <v>0.30999999999767169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17236</v>
      </c>
      <c r="D719" s="1">
        <f>'PR-RAS'!E726</f>
        <v>19782.62</v>
      </c>
      <c r="E719" s="1">
        <v>0</v>
      </c>
      <c r="F719" s="1">
        <v>0</v>
      </c>
      <c r="G719" s="2">
        <f t="shared" si="10"/>
        <v>40783.29032</v>
      </c>
      <c r="H719" s="2">
        <f t="shared" si="11"/>
        <v>0.38000000000101863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10649666</v>
      </c>
      <c r="D984" s="6">
        <f>BILANCA!E6</f>
        <v>10210574.24</v>
      </c>
      <c r="E984" s="6">
        <v>0</v>
      </c>
      <c r="F984" s="6">
        <v>0</v>
      </c>
      <c r="G984" s="7">
        <f t="shared" ref="G984:G1241" si="22">B984/1000*C984+B984/500*D984</f>
        <v>31070.814480000001</v>
      </c>
      <c r="H984" s="7">
        <f t="shared" si="19"/>
        <v>0.24000000022351742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9800404</v>
      </c>
      <c r="D985" s="1">
        <f>BILANCA!E7</f>
        <v>9657396.9600000009</v>
      </c>
      <c r="E985" s="1">
        <v>0</v>
      </c>
      <c r="F985" s="1">
        <v>0</v>
      </c>
      <c r="G985" s="2">
        <f t="shared" si="22"/>
        <v>58230.395840000012</v>
      </c>
      <c r="H985" s="2">
        <f t="shared" si="19"/>
        <v>3.9999999105930328E-2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171053</v>
      </c>
      <c r="D986" s="1">
        <f>BILANCA!E8</f>
        <v>171052.55</v>
      </c>
      <c r="E986" s="1">
        <v>0</v>
      </c>
      <c r="F986" s="1">
        <v>0</v>
      </c>
      <c r="G986" s="2">
        <f t="shared" si="22"/>
        <v>1539.4742999999999</v>
      </c>
      <c r="H986" s="2">
        <f t="shared" si="19"/>
        <v>0.45000000001164153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170103</v>
      </c>
      <c r="D987" s="1">
        <f>BILANCA!E9</f>
        <v>170102.55</v>
      </c>
      <c r="E987" s="1">
        <v>0</v>
      </c>
      <c r="F987" s="1">
        <v>0</v>
      </c>
      <c r="G987" s="2">
        <f t="shared" si="22"/>
        <v>2041.2323999999999</v>
      </c>
      <c r="H987" s="2">
        <f t="shared" si="19"/>
        <v>0.45000000001164153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950</v>
      </c>
      <c r="D988" s="1">
        <f>BILANCA!E10</f>
        <v>950</v>
      </c>
      <c r="E988" s="1">
        <v>0</v>
      </c>
      <c r="F988" s="1">
        <v>0</v>
      </c>
      <c r="G988" s="2">
        <f t="shared" si="22"/>
        <v>14.25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9432176</v>
      </c>
      <c r="D990" s="1">
        <f>BILANCA!E12</f>
        <v>9289169.4100000001</v>
      </c>
      <c r="E990" s="1">
        <v>0</v>
      </c>
      <c r="F990" s="1">
        <v>0</v>
      </c>
      <c r="G990" s="2">
        <f t="shared" si="22"/>
        <v>196073.60373999999</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8568525</v>
      </c>
      <c r="D991" s="1">
        <f>BILANCA!E13</f>
        <v>8568524.7699999996</v>
      </c>
      <c r="E991" s="1">
        <v>0</v>
      </c>
      <c r="F991" s="1">
        <v>0</v>
      </c>
      <c r="G991" s="2">
        <f t="shared" si="22"/>
        <v>205644.59632000001</v>
      </c>
      <c r="H991" s="2">
        <f t="shared" si="19"/>
        <v>0.23000000044703484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10742774</v>
      </c>
      <c r="D993" s="1">
        <f>BILANCA!E15</f>
        <v>10742773.83</v>
      </c>
      <c r="E993" s="1">
        <v>0</v>
      </c>
      <c r="F993" s="1">
        <v>0</v>
      </c>
      <c r="G993" s="2">
        <f t="shared" si="22"/>
        <v>322283.21659999999</v>
      </c>
      <c r="H993" s="2">
        <f t="shared" si="19"/>
        <v>0.16999999992549419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2174249</v>
      </c>
      <c r="D996" s="1">
        <f>BILANCA!E18</f>
        <v>2174249.06</v>
      </c>
      <c r="E996" s="1">
        <v>0</v>
      </c>
      <c r="F996" s="1">
        <v>0</v>
      </c>
      <c r="G996" s="2">
        <f t="shared" si="22"/>
        <v>84795.71256</v>
      </c>
      <c r="H996" s="2">
        <f t="shared" si="19"/>
        <v>6.0000000055879354E-2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797651</v>
      </c>
      <c r="D997" s="1">
        <f>BILANCA!E19</f>
        <v>652301.02</v>
      </c>
      <c r="E997" s="1">
        <v>0</v>
      </c>
      <c r="F997" s="1">
        <v>0</v>
      </c>
      <c r="G997" s="2">
        <f t="shared" si="22"/>
        <v>29431.542560000002</v>
      </c>
      <c r="H997" s="2">
        <f t="shared" si="19"/>
        <v>2.0000000018626451E-2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1661807</v>
      </c>
      <c r="D998" s="1">
        <f>BILANCA!E20</f>
        <v>1816186.98</v>
      </c>
      <c r="E998" s="1">
        <v>0</v>
      </c>
      <c r="F998" s="1">
        <v>0</v>
      </c>
      <c r="G998" s="2">
        <f t="shared" si="22"/>
        <v>79412.714399999997</v>
      </c>
      <c r="H998" s="2">
        <f t="shared" si="19"/>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48183</v>
      </c>
      <c r="D999" s="1">
        <f>BILANCA!E21</f>
        <v>48480.59</v>
      </c>
      <c r="E999" s="1">
        <v>0</v>
      </c>
      <c r="F999" s="1">
        <v>0</v>
      </c>
      <c r="G999" s="2">
        <f t="shared" si="22"/>
        <v>2322.3068800000001</v>
      </c>
      <c r="H999" s="2">
        <f t="shared" si="19"/>
        <v>0.41000000000349246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430319</v>
      </c>
      <c r="D1000" s="1">
        <f>BILANCA!E22</f>
        <v>440095.68</v>
      </c>
      <c r="E1000" s="1">
        <v>0</v>
      </c>
      <c r="F1000" s="1">
        <v>0</v>
      </c>
      <c r="G1000" s="2">
        <f t="shared" si="22"/>
        <v>22278.676120000004</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13244</v>
      </c>
      <c r="D1002" s="1">
        <f>BILANCA!E24</f>
        <v>13244.45</v>
      </c>
      <c r="E1002" s="1">
        <v>0</v>
      </c>
      <c r="F1002" s="1">
        <v>0</v>
      </c>
      <c r="G1002" s="2">
        <f t="shared" si="22"/>
        <v>754.92510000000004</v>
      </c>
      <c r="H1002" s="2">
        <f t="shared" si="19"/>
        <v>0.4500000000007276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55425</v>
      </c>
      <c r="D1003" s="1">
        <f>BILANCA!E25</f>
        <v>55425.4</v>
      </c>
      <c r="E1003" s="1">
        <v>0</v>
      </c>
      <c r="F1003" s="1">
        <v>0</v>
      </c>
      <c r="G1003" s="2">
        <f t="shared" si="22"/>
        <v>3325.5160000000001</v>
      </c>
      <c r="H1003" s="2">
        <f t="shared" si="19"/>
        <v>0.40000000000145519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557613</v>
      </c>
      <c r="D1004" s="1">
        <f>BILANCA!E26</f>
        <v>565645.57999999996</v>
      </c>
      <c r="E1004" s="1">
        <v>0</v>
      </c>
      <c r="F1004" s="1">
        <v>0</v>
      </c>
      <c r="G1004" s="2">
        <f t="shared" si="22"/>
        <v>35466.987359999999</v>
      </c>
      <c r="H1004" s="2">
        <f t="shared" si="19"/>
        <v>0.42000000004190952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1968940</v>
      </c>
      <c r="D1006" s="1">
        <f>BILANCA!E28</f>
        <v>2286777.66</v>
      </c>
      <c r="E1006" s="1">
        <v>0</v>
      </c>
      <c r="F1006" s="1">
        <v>0</v>
      </c>
      <c r="G1006" s="2">
        <f t="shared" si="22"/>
        <v>150477.39236</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82880</v>
      </c>
      <c r="D1008" s="1">
        <f>BILANCA!E30</f>
        <v>82880</v>
      </c>
      <c r="E1008" s="1">
        <v>0</v>
      </c>
      <c r="F1008" s="1">
        <v>0</v>
      </c>
      <c r="G1008" s="2">
        <f t="shared" si="22"/>
        <v>6216</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82880</v>
      </c>
      <c r="D1012" s="1">
        <f>BILANCA!E34</f>
        <v>82880</v>
      </c>
      <c r="E1012" s="1">
        <v>0</v>
      </c>
      <c r="F1012" s="1">
        <v>0</v>
      </c>
      <c r="G1012" s="2">
        <f t="shared" si="22"/>
        <v>7210.5599999999995</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60524</v>
      </c>
      <c r="D1013" s="1">
        <f>BILANCA!E35</f>
        <v>59087.159999999996</v>
      </c>
      <c r="E1013" s="1">
        <v>0</v>
      </c>
      <c r="F1013" s="1">
        <v>0</v>
      </c>
      <c r="G1013" s="2">
        <f t="shared" si="22"/>
        <v>5360.9495999999999</v>
      </c>
      <c r="H1013" s="2">
        <f t="shared" si="19"/>
        <v>0.1599999999962165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64001</v>
      </c>
      <c r="D1014" s="1">
        <f>BILANCA!E36</f>
        <v>63935.31</v>
      </c>
      <c r="E1014" s="1">
        <v>0</v>
      </c>
      <c r="F1014" s="1">
        <v>0</v>
      </c>
      <c r="G1014" s="2">
        <f t="shared" si="22"/>
        <v>5948.0202200000003</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3477</v>
      </c>
      <c r="D1018" s="1">
        <f>BILANCA!E40</f>
        <v>4848.1499999999996</v>
      </c>
      <c r="E1018" s="1">
        <v>0</v>
      </c>
      <c r="F1018" s="1">
        <v>0</v>
      </c>
      <c r="G1018" s="2">
        <f t="shared" si="22"/>
        <v>461.06549999999999</v>
      </c>
      <c r="H1018" s="2">
        <f t="shared" si="19"/>
        <v>0.1499999999996362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5476</v>
      </c>
      <c r="D1023" s="1">
        <f>BILANCA!E45</f>
        <v>9256.4599999999991</v>
      </c>
      <c r="E1023" s="1">
        <v>0</v>
      </c>
      <c r="F1023" s="1">
        <v>0</v>
      </c>
      <c r="G1023" s="2">
        <f t="shared" si="22"/>
        <v>959.55679999999995</v>
      </c>
      <c r="H1023" s="2">
        <f t="shared" si="19"/>
        <v>0.45999999999912689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5476</v>
      </c>
      <c r="D1025" s="1">
        <f>BILANCA!E47</f>
        <v>9256.4599999999991</v>
      </c>
      <c r="E1025" s="1">
        <v>0</v>
      </c>
      <c r="F1025" s="1">
        <v>0</v>
      </c>
      <c r="G1025" s="2">
        <f t="shared" si="22"/>
        <v>1007.5346400000001</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479050</v>
      </c>
      <c r="D1032" s="1">
        <f>BILANCA!E54</f>
        <v>550646.17000000004</v>
      </c>
      <c r="E1032" s="1">
        <v>0</v>
      </c>
      <c r="F1032" s="1">
        <v>0</v>
      </c>
      <c r="G1032" s="2">
        <f t="shared" si="22"/>
        <v>77436.77466000001</v>
      </c>
      <c r="H1032" s="2">
        <f t="shared" si="19"/>
        <v>0.17000000004190952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479050</v>
      </c>
      <c r="D1033" s="1">
        <f>BILANCA!E55</f>
        <v>550646.17000000004</v>
      </c>
      <c r="E1033" s="1">
        <v>0</v>
      </c>
      <c r="F1033" s="1">
        <v>0</v>
      </c>
      <c r="G1033" s="2">
        <f t="shared" si="22"/>
        <v>79017.116999999998</v>
      </c>
      <c r="H1033" s="2">
        <f t="shared" si="19"/>
        <v>0.17000000004190952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197175</v>
      </c>
      <c r="D1034" s="1">
        <f>BILANCA!E56</f>
        <v>197175</v>
      </c>
      <c r="E1034" s="1">
        <v>0</v>
      </c>
      <c r="F1034" s="1">
        <v>0</v>
      </c>
      <c r="G1034" s="2">
        <f t="shared" si="22"/>
        <v>30167.774999999998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197175</v>
      </c>
      <c r="D1035" s="1">
        <f>BILANCA!E57</f>
        <v>197175</v>
      </c>
      <c r="E1035" s="1">
        <v>0</v>
      </c>
      <c r="F1035" s="1">
        <v>0</v>
      </c>
      <c r="G1035" s="2">
        <f t="shared" si="22"/>
        <v>30759.300000000003</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849262</v>
      </c>
      <c r="D1046" s="1">
        <f>BILANCA!E68</f>
        <v>553177.28</v>
      </c>
      <c r="E1046" s="1">
        <v>0</v>
      </c>
      <c r="F1046" s="1">
        <v>0</v>
      </c>
      <c r="G1046" s="2">
        <f t="shared" si="22"/>
        <v>123203.84328</v>
      </c>
      <c r="H1046" s="2">
        <f t="shared" si="19"/>
        <v>0.28000000002793968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488867</v>
      </c>
      <c r="D1047" s="1">
        <f>BILANCA!E69</f>
        <v>219425.97</v>
      </c>
      <c r="E1047" s="1">
        <v>0</v>
      </c>
      <c r="F1047" s="1">
        <v>0</v>
      </c>
      <c r="G1047" s="2">
        <f t="shared" si="22"/>
        <v>59374.012159999998</v>
      </c>
      <c r="H1047" s="2">
        <f t="shared" si="19"/>
        <v>2.9999999998835847E-2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488715</v>
      </c>
      <c r="D1048" s="1">
        <f>BILANCA!E70</f>
        <v>219371.27</v>
      </c>
      <c r="E1048" s="1">
        <v>0</v>
      </c>
      <c r="F1048" s="1">
        <v>0</v>
      </c>
      <c r="G1048" s="2">
        <f t="shared" si="22"/>
        <v>60284.740100000003</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488715</v>
      </c>
      <c r="D1050" s="1">
        <f>BILANCA!E72</f>
        <v>219371.27</v>
      </c>
      <c r="E1050" s="1">
        <v>0</v>
      </c>
      <c r="F1050" s="1">
        <v>0</v>
      </c>
      <c r="G1050" s="2">
        <f t="shared" si="22"/>
        <v>62139.655180000002</v>
      </c>
      <c r="H1050" s="2">
        <f t="shared" si="19"/>
        <v>0.26999999998952262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152</v>
      </c>
      <c r="D1054" s="1">
        <f>BILANCA!E76</f>
        <v>54.7</v>
      </c>
      <c r="E1054" s="1">
        <v>0</v>
      </c>
      <c r="F1054" s="1">
        <v>0</v>
      </c>
      <c r="G1054" s="2">
        <f t="shared" si="22"/>
        <v>18.5594</v>
      </c>
      <c r="H1054" s="2">
        <f t="shared" si="19"/>
        <v>0.29999999999999716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36260</v>
      </c>
      <c r="D1056" s="1">
        <f>BILANCA!E78</f>
        <v>39782.480000000003</v>
      </c>
      <c r="E1056" s="1">
        <v>0</v>
      </c>
      <c r="F1056" s="1">
        <v>0</v>
      </c>
      <c r="G1056" s="2">
        <f t="shared" si="22"/>
        <v>8455.2220799999996</v>
      </c>
      <c r="H1056" s="2">
        <f t="shared" si="19"/>
        <v>0.48000000000320142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7513</v>
      </c>
      <c r="D1061" s="1">
        <f>BILANCA!E83</f>
        <v>5497.26</v>
      </c>
      <c r="E1061" s="1">
        <v>0</v>
      </c>
      <c r="F1061" s="1">
        <v>0</v>
      </c>
      <c r="G1061" s="2">
        <f t="shared" si="22"/>
        <v>1443.5865600000002</v>
      </c>
      <c r="H1061" s="2">
        <f t="shared" si="19"/>
        <v>0.26000000000021828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28747</v>
      </c>
      <c r="D1064" s="1">
        <f>BILANCA!E86</f>
        <v>34285.22</v>
      </c>
      <c r="E1064" s="1">
        <v>0</v>
      </c>
      <c r="F1064" s="1">
        <v>0</v>
      </c>
      <c r="G1064" s="2">
        <f t="shared" si="22"/>
        <v>7882.7126399999997</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57019</v>
      </c>
      <c r="D1124" s="1">
        <f>BILANCA!E146</f>
        <v>49072.83</v>
      </c>
      <c r="E1124" s="1">
        <v>0</v>
      </c>
      <c r="F1124" s="1">
        <v>0</v>
      </c>
      <c r="G1124" s="2">
        <f t="shared" si="22"/>
        <v>21878.217059999999</v>
      </c>
      <c r="H1124" s="2">
        <f t="shared" si="23"/>
        <v>0.16999999999825377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581.70000000000005</v>
      </c>
      <c r="E1127" s="1">
        <v>0</v>
      </c>
      <c r="F1127" s="1">
        <v>0</v>
      </c>
      <c r="G1127" s="2">
        <f t="shared" si="22"/>
        <v>167.52959999999999</v>
      </c>
      <c r="H1127" s="2">
        <f t="shared" si="23"/>
        <v>0.29999999999995453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27.7</v>
      </c>
      <c r="E1133" s="1">
        <v>0</v>
      </c>
      <c r="F1133" s="1">
        <v>0</v>
      </c>
      <c r="G1133" s="2">
        <f t="shared" si="22"/>
        <v>8.3099999999999987</v>
      </c>
      <c r="H1133" s="2">
        <f t="shared" si="23"/>
        <v>0.30000000000000071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554</v>
      </c>
      <c r="E1135" s="1">
        <v>0</v>
      </c>
      <c r="F1135" s="1">
        <v>0</v>
      </c>
      <c r="G1135" s="2">
        <f t="shared" si="22"/>
        <v>168.416</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140651</v>
      </c>
      <c r="D1138" s="1">
        <f>BILANCA!E160</f>
        <v>132416.74</v>
      </c>
      <c r="E1138" s="1">
        <v>0</v>
      </c>
      <c r="F1138" s="1">
        <v>0</v>
      </c>
      <c r="G1138" s="2">
        <f t="shared" si="22"/>
        <v>62850.094399999994</v>
      </c>
      <c r="H1138" s="2">
        <f t="shared" si="23"/>
        <v>0.26000000000931323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83632</v>
      </c>
      <c r="D1141" s="1">
        <f>BILANCA!E163</f>
        <v>83925.61</v>
      </c>
      <c r="E1141" s="1">
        <v>0</v>
      </c>
      <c r="F1141" s="1">
        <v>0</v>
      </c>
      <c r="G1141" s="2">
        <f t="shared" si="22"/>
        <v>39734.348760000001</v>
      </c>
      <c r="H1141" s="2">
        <f t="shared" si="23"/>
        <v>0.38999999999941792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3000</v>
      </c>
      <c r="D1142" s="1">
        <f>BILANCA!E164</f>
        <v>3000</v>
      </c>
      <c r="E1142" s="1">
        <v>0</v>
      </c>
      <c r="F1142" s="1">
        <v>0</v>
      </c>
      <c r="G1142" s="2">
        <f t="shared" si="22"/>
        <v>1431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3000</v>
      </c>
      <c r="D1144" s="1">
        <f>BILANCA!E166</f>
        <v>3000</v>
      </c>
      <c r="E1144" s="1">
        <v>0</v>
      </c>
      <c r="F1144" s="1">
        <v>0</v>
      </c>
      <c r="G1144" s="2">
        <f t="shared" si="22"/>
        <v>1449</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264116</v>
      </c>
      <c r="D1148" s="1">
        <f>BILANCA!E170</f>
        <v>241896</v>
      </c>
      <c r="E1148" s="1">
        <v>0</v>
      </c>
      <c r="F1148" s="1">
        <v>0</v>
      </c>
      <c r="G1148" s="2">
        <f t="shared" si="22"/>
        <v>123404.82</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264116</v>
      </c>
      <c r="D1151" s="1">
        <f>BILANCA!E173</f>
        <v>241896</v>
      </c>
      <c r="E1151" s="1">
        <v>0</v>
      </c>
      <c r="F1151" s="1">
        <v>0</v>
      </c>
      <c r="G1151" s="2">
        <f t="shared" si="22"/>
        <v>125648.54400000002</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10649666</v>
      </c>
      <c r="D1152" s="1">
        <f>BILANCA!E175</f>
        <v>10210574.240000002</v>
      </c>
      <c r="E1152" s="1">
        <v>0</v>
      </c>
      <c r="F1152" s="1">
        <v>0</v>
      </c>
      <c r="G1152" s="2">
        <f t="shared" si="22"/>
        <v>5250967.6471200008</v>
      </c>
      <c r="H1152" s="2">
        <f t="shared" si="23"/>
        <v>0.24000000208616257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610608</v>
      </c>
      <c r="D1153" s="1">
        <f>BILANCA!E176</f>
        <v>384636.7</v>
      </c>
      <c r="E1153" s="1">
        <v>0</v>
      </c>
      <c r="F1153" s="1">
        <v>0</v>
      </c>
      <c r="G1153" s="2">
        <f t="shared" si="22"/>
        <v>234579.83800000002</v>
      </c>
      <c r="H1153" s="2">
        <f t="shared" si="23"/>
        <v>0.29999999998835847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499233</v>
      </c>
      <c r="D1154" s="1">
        <f>BILANCA!E177</f>
        <v>383192.55000000005</v>
      </c>
      <c r="E1154" s="1">
        <v>0</v>
      </c>
      <c r="F1154" s="1">
        <v>0</v>
      </c>
      <c r="G1154" s="2">
        <f t="shared" si="22"/>
        <v>216420.69510000004</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249082</v>
      </c>
      <c r="D1155" s="1">
        <f>BILANCA!E178</f>
        <v>240892.35</v>
      </c>
      <c r="E1155" s="1">
        <v>0</v>
      </c>
      <c r="F1155" s="1">
        <v>0</v>
      </c>
      <c r="G1155" s="2">
        <f t="shared" si="22"/>
        <v>125709.0724</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211964</v>
      </c>
      <c r="D1156" s="1">
        <f>BILANCA!E179</f>
        <v>102266.07</v>
      </c>
      <c r="E1156" s="1">
        <v>0</v>
      </c>
      <c r="F1156" s="1">
        <v>0</v>
      </c>
      <c r="G1156" s="2">
        <f t="shared" si="22"/>
        <v>72053.832219999997</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11166</v>
      </c>
      <c r="D1157" s="1">
        <f>BILANCA!E180</f>
        <v>8315.3700000000008</v>
      </c>
      <c r="E1157" s="1">
        <v>0</v>
      </c>
      <c r="F1157" s="1">
        <v>0</v>
      </c>
      <c r="G1157" s="2">
        <f t="shared" si="22"/>
        <v>4836.6327599999995</v>
      </c>
      <c r="H1157" s="2">
        <f t="shared" si="23"/>
        <v>0.37000000000080036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11166</v>
      </c>
      <c r="D1160" s="1">
        <f>BILANCA!E183</f>
        <v>8315.3700000000008</v>
      </c>
      <c r="E1160" s="1">
        <v>0</v>
      </c>
      <c r="F1160" s="1">
        <v>0</v>
      </c>
      <c r="G1160" s="2">
        <f t="shared" si="22"/>
        <v>4920.0229799999997</v>
      </c>
      <c r="H1160" s="2">
        <f t="shared" si="23"/>
        <v>0.37000000000080036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27021</v>
      </c>
      <c r="D1165" s="1">
        <f>BILANCA!E188</f>
        <v>31718.76</v>
      </c>
      <c r="E1165" s="1">
        <v>0</v>
      </c>
      <c r="F1165" s="1">
        <v>0</v>
      </c>
      <c r="G1165" s="2">
        <f t="shared" si="22"/>
        <v>16463.450639999999</v>
      </c>
      <c r="H1165" s="2">
        <f t="shared" si="23"/>
        <v>0.24000000000160071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111375</v>
      </c>
      <c r="D1166" s="1">
        <f>BILANCA!E189</f>
        <v>933.3</v>
      </c>
      <c r="E1166" s="1">
        <v>0</v>
      </c>
      <c r="F1166" s="1">
        <v>0</v>
      </c>
      <c r="G1166" s="2">
        <f t="shared" si="22"/>
        <v>20723.212800000001</v>
      </c>
      <c r="H1166" s="2">
        <f t="shared" si="23"/>
        <v>0.29999999999995453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510.85</v>
      </c>
      <c r="E1211" s="1">
        <v>0</v>
      </c>
      <c r="F1211" s="1">
        <v>0</v>
      </c>
      <c r="G1211" s="2">
        <f t="shared" si="22"/>
        <v>232.94760000000002</v>
      </c>
      <c r="H1211" s="2">
        <f t="shared" si="23"/>
        <v>0.14999999999997726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510.85</v>
      </c>
      <c r="E1213" s="1">
        <v>0</v>
      </c>
      <c r="F1213" s="1">
        <v>0</v>
      </c>
      <c r="G1213" s="2">
        <f t="shared" si="22"/>
        <v>234.99100000000001</v>
      </c>
      <c r="H1213" s="2">
        <f t="shared" si="23"/>
        <v>0.14999999999997726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10039058</v>
      </c>
      <c r="D1214" s="1">
        <f>BILANCA!E237</f>
        <v>9825937.5400000028</v>
      </c>
      <c r="E1214" s="1">
        <v>0</v>
      </c>
      <c r="F1214" s="1">
        <v>0</v>
      </c>
      <c r="G1214" s="2">
        <f t="shared" si="22"/>
        <v>6858605.541480002</v>
      </c>
      <c r="H1214" s="2">
        <f t="shared" si="23"/>
        <v>0.45999999716877937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9873095</v>
      </c>
      <c r="D1215" s="1">
        <f>BILANCA!E238</f>
        <v>9729576.6900000013</v>
      </c>
      <c r="E1215" s="1">
        <v>0</v>
      </c>
      <c r="F1215" s="1">
        <v>0</v>
      </c>
      <c r="G1215" s="2">
        <f t="shared" si="22"/>
        <v>6805081.6241600011</v>
      </c>
      <c r="H1215" s="2">
        <f t="shared" si="23"/>
        <v>0.30999999865889549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9873095</v>
      </c>
      <c r="D1216" s="1">
        <f>BILANCA!E239</f>
        <v>9729576.6900000013</v>
      </c>
      <c r="E1216" s="1">
        <v>0</v>
      </c>
      <c r="F1216" s="1">
        <v>0</v>
      </c>
      <c r="G1216" s="2">
        <f t="shared" si="22"/>
        <v>6834413.8725400008</v>
      </c>
      <c r="H1216" s="2">
        <f t="shared" si="23"/>
        <v>0.30999999865889549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9207626</v>
      </c>
      <c r="D1217" s="1">
        <f>BILANCA!E240</f>
        <v>9116518.2300000004</v>
      </c>
      <c r="E1217" s="1">
        <v>0</v>
      </c>
      <c r="F1217" s="1">
        <v>0</v>
      </c>
      <c r="G1217" s="2">
        <f t="shared" si="22"/>
        <v>6421115.0156400008</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665469</v>
      </c>
      <c r="D1218" s="1">
        <f>BILANCA!E241</f>
        <v>613058.46</v>
      </c>
      <c r="E1218" s="1">
        <v>0</v>
      </c>
      <c r="F1218" s="1">
        <v>0</v>
      </c>
      <c r="G1218" s="2">
        <f t="shared" si="22"/>
        <v>444522.6912</v>
      </c>
      <c r="H1218" s="2">
        <f t="shared" si="23"/>
        <v>0.4599999999627471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101917</v>
      </c>
      <c r="D1222" s="1">
        <f>BILANCA!E245</f>
        <v>39452.220000000205</v>
      </c>
      <c r="E1222" s="1">
        <v>0</v>
      </c>
      <c r="F1222" s="1">
        <v>0</v>
      </c>
      <c r="G1222" s="2">
        <f t="shared" si="22"/>
        <v>43216.324160000098</v>
      </c>
      <c r="H1222" s="2">
        <f t="shared" si="23"/>
        <v>0.22000000020489097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1298647</v>
      </c>
      <c r="D1223" s="1">
        <f>BILANCA!E246</f>
        <v>1284546.7300000002</v>
      </c>
      <c r="E1223" s="1">
        <v>0</v>
      </c>
      <c r="F1223" s="1">
        <v>0</v>
      </c>
      <c r="G1223" s="2">
        <f t="shared" si="22"/>
        <v>928257.71039999998</v>
      </c>
      <c r="H1223" s="2">
        <f t="shared" si="23"/>
        <v>0.26999999978579581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1263342</v>
      </c>
      <c r="D1224" s="1">
        <f>BILANCA!E247</f>
        <v>1249242.1100000001</v>
      </c>
      <c r="E1224" s="1">
        <v>0</v>
      </c>
      <c r="F1224" s="1">
        <v>0</v>
      </c>
      <c r="G1224" s="2">
        <f t="shared" si="22"/>
        <v>906600.1190200001</v>
      </c>
      <c r="H1224" s="2">
        <f t="shared" si="23"/>
        <v>0.11000000010244548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35305</v>
      </c>
      <c r="D1226" s="1">
        <f>BILANCA!E249</f>
        <v>35304.620000000003</v>
      </c>
      <c r="E1226" s="1">
        <v>0</v>
      </c>
      <c r="F1226" s="1">
        <v>0</v>
      </c>
      <c r="G1226" s="2">
        <f t="shared" si="22"/>
        <v>25737.160320000003</v>
      </c>
      <c r="H1226" s="2">
        <f t="shared" si="23"/>
        <v>0.37999999999738066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1196730</v>
      </c>
      <c r="D1227" s="1">
        <f>BILANCA!E250</f>
        <v>1245094.51</v>
      </c>
      <c r="E1227" s="1">
        <v>0</v>
      </c>
      <c r="F1227" s="1">
        <v>0</v>
      </c>
      <c r="G1227" s="2">
        <f t="shared" si="22"/>
        <v>899608.24087999994</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1196730</v>
      </c>
      <c r="D1229" s="1">
        <f>BILANCA!E252</f>
        <v>1245094.51</v>
      </c>
      <c r="E1229" s="1">
        <v>0</v>
      </c>
      <c r="F1229" s="1">
        <v>0</v>
      </c>
      <c r="G1229" s="2">
        <f t="shared" si="22"/>
        <v>906982.07892</v>
      </c>
      <c r="H1229" s="2">
        <f t="shared" si="23"/>
        <v>0.48999999999068677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61046</v>
      </c>
      <c r="D1232" s="1">
        <f>BILANCA!E255</f>
        <v>53908.63</v>
      </c>
      <c r="E1232" s="1">
        <v>0</v>
      </c>
      <c r="F1232" s="1">
        <v>0</v>
      </c>
      <c r="G1232" s="2">
        <f t="shared" si="22"/>
        <v>42046.951739999997</v>
      </c>
      <c r="H1232" s="2">
        <f t="shared" si="23"/>
        <v>0.37000000000261934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3000</v>
      </c>
      <c r="D1233" s="1">
        <f>BILANCA!E256</f>
        <v>3000</v>
      </c>
      <c r="E1233" s="1">
        <v>0</v>
      </c>
      <c r="F1233" s="1">
        <v>0</v>
      </c>
      <c r="G1233" s="2">
        <f t="shared" si="22"/>
        <v>2250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140651</v>
      </c>
      <c r="D1240" s="1">
        <f>BILANCA!E264</f>
        <v>132998.44</v>
      </c>
      <c r="E1240" s="1">
        <v>0</v>
      </c>
      <c r="F1240" s="1">
        <v>0</v>
      </c>
      <c r="G1240" s="2">
        <f t="shared" si="22"/>
        <v>104508.50516</v>
      </c>
      <c r="H1240" s="2">
        <f t="shared" si="23"/>
        <v>0.44000000000232831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3000</v>
      </c>
      <c r="D1242" s="1">
        <f>BILANCA!E266</f>
        <v>3000</v>
      </c>
      <c r="E1242" s="1">
        <v>0</v>
      </c>
      <c r="F1242" s="1">
        <v>0</v>
      </c>
      <c r="G1242" s="2">
        <f t="shared" ref="G1242:G1479" si="24">B1242/1000*C1242+B1242/500*D1242</f>
        <v>2331</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28747</v>
      </c>
      <c r="D1245" s="1">
        <f>BILANCA!E269</f>
        <v>34285.22</v>
      </c>
      <c r="E1245" s="1">
        <v>0</v>
      </c>
      <c r="F1245" s="1">
        <v>0</v>
      </c>
      <c r="G1245" s="2">
        <f t="shared" si="24"/>
        <v>25497.169280000002</v>
      </c>
      <c r="H1245" s="2">
        <f t="shared" si="23"/>
        <v>0.22000000000116415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27021</v>
      </c>
      <c r="D1263" s="1">
        <f>BILANCA!E287</f>
        <v>34420.370000000003</v>
      </c>
      <c r="E1263" s="1">
        <v>0</v>
      </c>
      <c r="F1263" s="1">
        <v>0</v>
      </c>
      <c r="G1263" s="2">
        <f t="shared" si="24"/>
        <v>26841.287200000006</v>
      </c>
      <c r="H1263" s="2">
        <f t="shared" si="23"/>
        <v>0.37000000000261934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472212</v>
      </c>
      <c r="D1264" s="1">
        <f>BILANCA!E288</f>
        <v>348772.18</v>
      </c>
      <c r="E1264" s="1">
        <v>0</v>
      </c>
      <c r="F1264" s="1">
        <v>0</v>
      </c>
      <c r="G1264" s="2">
        <f t="shared" si="24"/>
        <v>328701.53716000007</v>
      </c>
      <c r="H1264" s="2">
        <f t="shared" si="2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933.3</v>
      </c>
      <c r="E1265" s="1">
        <v>0</v>
      </c>
      <c r="F1265" s="1">
        <v>0</v>
      </c>
      <c r="G1265" s="2">
        <f t="shared" si="24"/>
        <v>526.38119999999992</v>
      </c>
      <c r="H1265" s="2">
        <f t="shared" si="23"/>
        <v>0.29999999999995453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111375</v>
      </c>
      <c r="D1266" s="1">
        <f>BILANCA!E290</f>
        <v>0</v>
      </c>
      <c r="E1266" s="1">
        <v>0</v>
      </c>
      <c r="F1266" s="1">
        <v>0</v>
      </c>
      <c r="G1266" s="2">
        <f t="shared" si="24"/>
        <v>31519.124999999996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600</v>
      </c>
      <c r="D1274" s="1">
        <f>BILANCA!E298</f>
        <v>600</v>
      </c>
      <c r="E1274" s="1">
        <v>0</v>
      </c>
      <c r="F1274" s="1">
        <v>0</v>
      </c>
      <c r="G1274" s="2">
        <f t="shared" si="24"/>
        <v>523.79999999999995</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7000</v>
      </c>
      <c r="D1277" s="1">
        <f>BILANCA!E301</f>
        <v>0</v>
      </c>
      <c r="E1277" s="1">
        <v>0</v>
      </c>
      <c r="F1277" s="1">
        <v>0</v>
      </c>
      <c r="G1277" s="2">
        <f t="shared" si="24"/>
        <v>2058</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28191</v>
      </c>
      <c r="D1278" s="1">
        <f>BILANCA!E302</f>
        <v>32829.61</v>
      </c>
      <c r="E1278" s="1">
        <v>0</v>
      </c>
      <c r="F1278" s="1">
        <v>0</v>
      </c>
      <c r="G1278" s="2">
        <f t="shared" si="24"/>
        <v>27685.814899999998</v>
      </c>
      <c r="H1278" s="2">
        <f t="shared" si="23"/>
        <v>0.38999999999941792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4962233</v>
      </c>
      <c r="D1408" s="1">
        <f>'RAS-funkcijski'!E114</f>
        <v>5140045.59</v>
      </c>
      <c r="E1408" s="1">
        <v>0</v>
      </c>
      <c r="F1408" s="1">
        <v>0</v>
      </c>
      <c r="G1408" s="2">
        <f t="shared" si="24"/>
        <v>1676655.6598</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4962233</v>
      </c>
      <c r="D1420" s="1">
        <f>'RAS-funkcijski'!E126</f>
        <v>5140045.59</v>
      </c>
      <c r="E1420" s="1">
        <v>0</v>
      </c>
      <c r="F1420" s="1">
        <v>0</v>
      </c>
      <c r="G1420" s="2">
        <f t="shared" si="24"/>
        <v>1859563.54996</v>
      </c>
      <c r="H1420" s="2">
        <f t="shared" si="27"/>
        <v>0.41000000014901161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4962233</v>
      </c>
      <c r="D1435" s="13">
        <f>'RAS-funkcijski'!E141</f>
        <v>5140045.59</v>
      </c>
      <c r="E1435" s="13">
        <v>0</v>
      </c>
      <c r="F1435" s="13">
        <v>0</v>
      </c>
      <c r="G1435" s="14">
        <f t="shared" si="24"/>
        <v>2088198.4126600001</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610608</v>
      </c>
      <c r="D1480" s="6"/>
      <c r="E1480" s="6">
        <v>0</v>
      </c>
      <c r="F1480" s="6">
        <v>0</v>
      </c>
      <c r="G1480" s="7">
        <f t="shared" ref="G1480:G1580" si="34">B1480/1000*C1480</f>
        <v>610.60800000000006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5134379.7800000012</v>
      </c>
      <c r="D1481" s="1">
        <v>0</v>
      </c>
      <c r="E1481" s="1">
        <v>0</v>
      </c>
      <c r="F1481" s="1">
        <v>0</v>
      </c>
      <c r="G1481" s="2">
        <f t="shared" si="34"/>
        <v>10268.759560000002</v>
      </c>
      <c r="H1481" s="2">
        <f t="shared" si="35"/>
        <v>0.2199999988079071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4958416.330000001</v>
      </c>
      <c r="D1483" s="1">
        <v>0</v>
      </c>
      <c r="E1483" s="1">
        <v>0</v>
      </c>
      <c r="F1483" s="1">
        <v>0</v>
      </c>
      <c r="G1483" s="2">
        <f t="shared" si="34"/>
        <v>19833.665320000004</v>
      </c>
      <c r="H1483" s="2">
        <f t="shared" si="35"/>
        <v>0.33000000100582838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2978485.14</v>
      </c>
      <c r="D1484" s="1">
        <v>0</v>
      </c>
      <c r="E1484" s="1">
        <v>0</v>
      </c>
      <c r="F1484" s="1">
        <v>0</v>
      </c>
      <c r="G1484" s="2">
        <f t="shared" si="34"/>
        <v>14892.425700000002</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1967427.81</v>
      </c>
      <c r="D1485" s="1">
        <v>0</v>
      </c>
      <c r="E1485" s="1">
        <v>0</v>
      </c>
      <c r="F1485" s="1">
        <v>0</v>
      </c>
      <c r="G1485" s="2">
        <f t="shared" si="34"/>
        <v>11804.566860000001</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6965.23</v>
      </c>
      <c r="D1486" s="1">
        <v>0</v>
      </c>
      <c r="E1486" s="1">
        <v>0</v>
      </c>
      <c r="F1486" s="1">
        <v>0</v>
      </c>
      <c r="G1486" s="2">
        <f t="shared" si="34"/>
        <v>48.756609999999995</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5538.15</v>
      </c>
      <c r="D1491" s="1">
        <v>0</v>
      </c>
      <c r="E1491" s="1">
        <v>0</v>
      </c>
      <c r="F1491" s="1">
        <v>0</v>
      </c>
      <c r="G1491" s="2">
        <f t="shared" si="34"/>
        <v>66.457799999999992</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175963.45</v>
      </c>
      <c r="D1492" s="1">
        <v>0</v>
      </c>
      <c r="E1492" s="1">
        <v>0</v>
      </c>
      <c r="F1492" s="1">
        <v>0</v>
      </c>
      <c r="G1492" s="2">
        <f t="shared" si="34"/>
        <v>2287.5248500000002</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5360861.93</v>
      </c>
      <c r="D1499" s="1">
        <v>0</v>
      </c>
      <c r="E1499" s="1">
        <v>0</v>
      </c>
      <c r="F1499" s="1">
        <v>0</v>
      </c>
      <c r="G1499" s="2">
        <f t="shared" si="34"/>
        <v>107217.2386</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5074456.7799999993</v>
      </c>
      <c r="D1501" s="1">
        <v>0</v>
      </c>
      <c r="E1501" s="1">
        <v>0</v>
      </c>
      <c r="F1501" s="1">
        <v>0</v>
      </c>
      <c r="G1501" s="2">
        <f t="shared" si="34"/>
        <v>111638.04915999998</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2986674.58</v>
      </c>
      <c r="D1502" s="1">
        <v>0</v>
      </c>
      <c r="E1502" s="1">
        <v>0</v>
      </c>
      <c r="F1502" s="1">
        <v>0</v>
      </c>
      <c r="G1502" s="2">
        <f t="shared" si="34"/>
        <v>68693.515339999998</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2077066.77</v>
      </c>
      <c r="D1503" s="1">
        <v>0</v>
      </c>
      <c r="E1503" s="1">
        <v>0</v>
      </c>
      <c r="F1503" s="1">
        <v>0</v>
      </c>
      <c r="G1503" s="2">
        <f t="shared" si="34"/>
        <v>49849.602480000001</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9816.08</v>
      </c>
      <c r="D1504" s="1">
        <v>0</v>
      </c>
      <c r="E1504" s="1">
        <v>0</v>
      </c>
      <c r="F1504" s="1">
        <v>0</v>
      </c>
      <c r="G1504" s="2">
        <f t="shared" si="34"/>
        <v>245.40200000000002</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899.35</v>
      </c>
      <c r="D1509" s="1">
        <v>0</v>
      </c>
      <c r="E1509" s="1">
        <v>0</v>
      </c>
      <c r="F1509" s="1">
        <v>0</v>
      </c>
      <c r="G1509" s="2">
        <f t="shared" si="34"/>
        <v>26.980499999999999</v>
      </c>
      <c r="H1509" s="2">
        <f t="shared" si="35"/>
        <v>0.35000000000002274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286405.15000000002</v>
      </c>
      <c r="D1510" s="1">
        <v>0</v>
      </c>
      <c r="E1510" s="1">
        <v>0</v>
      </c>
      <c r="F1510" s="1">
        <v>0</v>
      </c>
      <c r="G1510" s="2">
        <f t="shared" si="34"/>
        <v>8878.5596500000011</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384125.85000000149</v>
      </c>
      <c r="D1517" s="1">
        <v>0</v>
      </c>
      <c r="E1517" s="1">
        <v>0</v>
      </c>
      <c r="F1517" s="1">
        <v>0</v>
      </c>
      <c r="G1517" s="2">
        <f t="shared" si="34"/>
        <v>14596.782300000057</v>
      </c>
      <c r="H1517" s="2">
        <f t="shared" si="35"/>
        <v>0.14999999850988388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35353.670000000006</v>
      </c>
      <c r="D1518" s="1">
        <v>0</v>
      </c>
      <c r="E1518" s="1">
        <v>0</v>
      </c>
      <c r="F1518" s="1">
        <v>0</v>
      </c>
      <c r="G1518" s="2">
        <f t="shared" si="34"/>
        <v>1378.7931300000002</v>
      </c>
      <c r="H1518" s="2">
        <f t="shared" si="35"/>
        <v>0.32999999999447027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34420.370000000003</v>
      </c>
      <c r="D1524" s="1">
        <v>0</v>
      </c>
      <c r="E1524" s="1">
        <v>0</v>
      </c>
      <c r="F1524" s="1">
        <v>0</v>
      </c>
      <c r="G1524" s="2">
        <f t="shared" si="34"/>
        <v>1548.9166500000001</v>
      </c>
      <c r="H1524" s="2">
        <f t="shared" si="35"/>
        <v>0.37000000000261934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34420.370000000003</v>
      </c>
      <c r="D1530" s="1">
        <v>0</v>
      </c>
      <c r="E1530" s="1">
        <v>0</v>
      </c>
      <c r="F1530" s="1">
        <v>0</v>
      </c>
      <c r="G1530" s="2">
        <f t="shared" si="34"/>
        <v>1755.43887</v>
      </c>
      <c r="H1530" s="2">
        <f t="shared" si="35"/>
        <v>0.37000000000261934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34420.370000000003</v>
      </c>
      <c r="D1533" s="1">
        <v>0</v>
      </c>
      <c r="E1533" s="1">
        <v>0</v>
      </c>
      <c r="F1533" s="1">
        <v>0</v>
      </c>
      <c r="G1533" s="2">
        <f t="shared" si="34"/>
        <v>1858.6999800000001</v>
      </c>
      <c r="H1533" s="2">
        <f t="shared" si="35"/>
        <v>0.37000000000261934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933.3</v>
      </c>
      <c r="D1565" s="1">
        <v>0</v>
      </c>
      <c r="E1565" s="1">
        <v>0</v>
      </c>
      <c r="F1565" s="1">
        <v>0</v>
      </c>
      <c r="G1565" s="2">
        <f t="shared" si="34"/>
        <v>80.263799999999989</v>
      </c>
      <c r="H1565" s="2">
        <f t="shared" si="35"/>
        <v>0.29999999999995453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933.3</v>
      </c>
      <c r="D1568" s="1">
        <v>0</v>
      </c>
      <c r="E1568" s="1">
        <v>0</v>
      </c>
      <c r="F1568" s="1">
        <v>0</v>
      </c>
      <c r="G1568" s="2">
        <f t="shared" si="34"/>
        <v>83.063699999999997</v>
      </c>
      <c r="H1568" s="2">
        <f t="shared" si="35"/>
        <v>0.29999999999995453</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348772.18</v>
      </c>
      <c r="D1576" s="1">
        <v>0</v>
      </c>
      <c r="E1576" s="1">
        <v>0</v>
      </c>
      <c r="F1576" s="1">
        <v>0</v>
      </c>
      <c r="G1576" s="2">
        <f t="shared" si="34"/>
        <v>33830.901460000001</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348772.18</v>
      </c>
      <c r="D1578" s="1">
        <v>0</v>
      </c>
      <c r="E1578" s="1">
        <v>0</v>
      </c>
      <c r="F1578" s="1">
        <v>0</v>
      </c>
      <c r="G1578" s="2">
        <f t="shared" si="34"/>
        <v>34528.445820000001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19564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5076233</v>
      </c>
      <c r="I16" s="172">
        <f>'PR-RAS'!E6</f>
        <v>5077583.51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4714287</v>
      </c>
      <c r="I17" s="172">
        <f>'PR-RAS'!E151</f>
        <v>4965682.1399999997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101917</v>
      </c>
      <c r="I18" s="172">
        <f>'PR-RAS'!E645</f>
        <v>39452.219999999856</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9800404</v>
      </c>
      <c r="I20" s="175">
        <f>BILANCA!E7</f>
        <v>9657396.9600000009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849262</v>
      </c>
      <c r="I21" s="177">
        <f>BILANCA!E68</f>
        <v>553177.28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610608</v>
      </c>
      <c r="I22" s="177">
        <f>BILANCA!E176</f>
        <v>384636.7</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10039058</v>
      </c>
      <c r="I23" s="179">
        <f>BILANCA!E237</f>
        <v>9825937.5400000028</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4962233</v>
      </c>
      <c r="I27" s="177">
        <f>'RAS-funkcijski'!E114</f>
        <v>5140045.59</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4962233</v>
      </c>
      <c r="I28" s="181">
        <f>'RAS-funkcijski'!E141</f>
        <v>5140045.59</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610608</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384125.85000000149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35353.670000000006</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348772.18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71" zoomScaleNormal="100" workbookViewId="0">
      <selection activeCell="E410" sqref="E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5076233</v>
      </c>
      <c r="E6" s="53">
        <f>E7+E44+E50+E82+E106+E124+E133+E139</f>
        <v>5077583.51</v>
      </c>
      <c r="F6" s="54">
        <f t="shared" ref="F6:F131" si="0">IF(D6&lt;&gt;0,IF(E6/D6&gt;=100,"&gt;&gt;100",E6/D6*100),"-")</f>
        <v>100.02660457075156</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3295243</v>
      </c>
      <c r="E50" s="53">
        <f>E51+E54+E59+E62+E65+E68+E71+E74+E77</f>
        <v>3209327.01</v>
      </c>
      <c r="F50" s="54">
        <f t="shared" si="0"/>
        <v>97.392726727588823</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3295243</v>
      </c>
      <c r="E68" s="53">
        <f t="shared" si="15"/>
        <v>3209327.01</v>
      </c>
      <c r="F68" s="54">
        <f t="shared" si="0"/>
        <v>97.392726727588823</v>
      </c>
    </row>
    <row r="69" spans="1:6" ht="12.75" customHeight="1" x14ac:dyDescent="0.2">
      <c r="A69" s="55" t="s">
        <v>179</v>
      </c>
      <c r="B69" s="87" t="s">
        <v>180</v>
      </c>
      <c r="C69" s="52" t="s">
        <v>179</v>
      </c>
      <c r="D69" s="244">
        <v>3295243</v>
      </c>
      <c r="E69" s="244">
        <v>3209327.01</v>
      </c>
      <c r="F69" s="54">
        <f t="shared" si="0"/>
        <v>97.392726727588823</v>
      </c>
    </row>
    <row r="70" spans="1:6" ht="24" x14ac:dyDescent="0.2">
      <c r="A70" s="55" t="s">
        <v>181</v>
      </c>
      <c r="B70" s="87" t="s">
        <v>182</v>
      </c>
      <c r="C70" s="52" t="s">
        <v>181</v>
      </c>
      <c r="D70" s="244"/>
      <c r="E70" s="244"/>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2.58</v>
      </c>
      <c r="F82" s="54" t="str">
        <f t="shared" si="0"/>
        <v>-</v>
      </c>
    </row>
    <row r="83" spans="1:6" ht="12.75" customHeight="1" x14ac:dyDescent="0.2">
      <c r="A83" s="55">
        <v>641</v>
      </c>
      <c r="B83" s="87" t="s">
        <v>207</v>
      </c>
      <c r="C83" s="52" t="s">
        <v>208</v>
      </c>
      <c r="D83" s="53">
        <f t="shared" ref="D83:E83" si="20">SUM(D84:D90)</f>
        <v>0</v>
      </c>
      <c r="E83" s="53">
        <f t="shared" si="20"/>
        <v>2.58</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0</v>
      </c>
      <c r="E85" s="244">
        <v>2.58</v>
      </c>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415485</v>
      </c>
      <c r="E106" s="53">
        <f t="shared" si="23"/>
        <v>518685.57</v>
      </c>
      <c r="F106" s="54">
        <f t="shared" si="0"/>
        <v>124.83857901007256</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415485</v>
      </c>
      <c r="E112" s="53">
        <f t="shared" si="25"/>
        <v>518685.57</v>
      </c>
      <c r="F112" s="54">
        <f t="shared" si="0"/>
        <v>124.83857901007256</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415485</v>
      </c>
      <c r="E117" s="244">
        <v>518685.57</v>
      </c>
      <c r="F117" s="54">
        <f t="shared" si="0"/>
        <v>124.83857901007256</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49314</v>
      </c>
      <c r="E124" s="53">
        <f t="shared" si="27"/>
        <v>255118.92</v>
      </c>
      <c r="F124" s="54">
        <f t="shared" si="0"/>
        <v>517.33568560652157</v>
      </c>
    </row>
    <row r="125" spans="1:6" ht="12.75" customHeight="1" x14ac:dyDescent="0.2">
      <c r="A125" s="55">
        <v>661</v>
      </c>
      <c r="B125" s="88" t="s">
        <v>291</v>
      </c>
      <c r="C125" s="52" t="s">
        <v>292</v>
      </c>
      <c r="D125" s="53">
        <f t="shared" ref="D125:E125" si="28">SUM(D126:D127)</f>
        <v>46074</v>
      </c>
      <c r="E125" s="53">
        <f t="shared" si="28"/>
        <v>255118.92</v>
      </c>
      <c r="F125" s="54">
        <f t="shared" si="0"/>
        <v>553.7155879671833</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46074</v>
      </c>
      <c r="E127" s="244">
        <v>255118.92</v>
      </c>
      <c r="F127" s="54">
        <f t="shared" si="0"/>
        <v>553.7155879671833</v>
      </c>
    </row>
    <row r="128" spans="1:6" ht="24" x14ac:dyDescent="0.2">
      <c r="A128" s="55">
        <v>663</v>
      </c>
      <c r="B128" s="233" t="s">
        <v>297</v>
      </c>
      <c r="C128" s="52" t="s">
        <v>298</v>
      </c>
      <c r="D128" s="53">
        <f t="shared" ref="D128:E128" si="29">SUM(D129:D132)</f>
        <v>3240</v>
      </c>
      <c r="E128" s="53">
        <f t="shared" si="29"/>
        <v>0</v>
      </c>
      <c r="F128" s="54">
        <f t="shared" si="0"/>
        <v>0</v>
      </c>
    </row>
    <row r="129" spans="1:6" ht="12.75" customHeight="1" x14ac:dyDescent="0.2">
      <c r="A129" s="55">
        <v>6631</v>
      </c>
      <c r="B129" s="88" t="s">
        <v>299</v>
      </c>
      <c r="C129" s="52" t="s">
        <v>300</v>
      </c>
      <c r="D129" s="244">
        <v>3240</v>
      </c>
      <c r="E129" s="244"/>
      <c r="F129" s="54">
        <f t="shared" si="0"/>
        <v>0</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1297410</v>
      </c>
      <c r="E133" s="53">
        <f t="shared" si="30"/>
        <v>1094449.4300000002</v>
      </c>
      <c r="F133" s="54">
        <f t="shared" ref="F133:F223" si="31">IF(D133&lt;&gt;0,IF(E133/D133&gt;=100,"&gt;&gt;100",E133/D133*100),"-")</f>
        <v>84.356481759813789</v>
      </c>
    </row>
    <row r="134" spans="1:6" ht="24" x14ac:dyDescent="0.2">
      <c r="A134" s="55">
        <v>671</v>
      </c>
      <c r="B134" s="234" t="s">
        <v>309</v>
      </c>
      <c r="C134" s="52" t="s">
        <v>310</v>
      </c>
      <c r="D134" s="53">
        <f t="shared" ref="D134:E134" si="32">SUM(D135:D137)</f>
        <v>1297410</v>
      </c>
      <c r="E134" s="53">
        <f t="shared" si="32"/>
        <v>1094449.4300000002</v>
      </c>
      <c r="F134" s="54">
        <f t="shared" si="31"/>
        <v>84.356481759813789</v>
      </c>
    </row>
    <row r="135" spans="1:6" ht="12.75" customHeight="1" x14ac:dyDescent="0.2">
      <c r="A135" s="55">
        <v>6711</v>
      </c>
      <c r="B135" s="87" t="s">
        <v>311</v>
      </c>
      <c r="C135" s="52" t="s">
        <v>312</v>
      </c>
      <c r="D135" s="244">
        <v>1097760</v>
      </c>
      <c r="E135" s="244">
        <v>974449.43</v>
      </c>
      <c r="F135" s="54">
        <f t="shared" si="31"/>
        <v>88.76707385949571</v>
      </c>
    </row>
    <row r="136" spans="1:6" ht="24" x14ac:dyDescent="0.2">
      <c r="A136" s="55">
        <v>6712</v>
      </c>
      <c r="B136" s="234" t="s">
        <v>313</v>
      </c>
      <c r="C136" s="52" t="s">
        <v>314</v>
      </c>
      <c r="D136" s="244">
        <v>199650</v>
      </c>
      <c r="E136" s="244">
        <v>120000</v>
      </c>
      <c r="F136" s="54">
        <f t="shared" si="31"/>
        <v>60.105184072126214</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18781</v>
      </c>
      <c r="E139" s="53">
        <f t="shared" si="33"/>
        <v>0</v>
      </c>
      <c r="F139" s="54">
        <f t="shared" si="31"/>
        <v>0</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18781</v>
      </c>
      <c r="E150" s="244"/>
      <c r="F150" s="54">
        <f t="shared" si="31"/>
        <v>0</v>
      </c>
    </row>
    <row r="151" spans="1:6" ht="12.75" customHeight="1" x14ac:dyDescent="0.2">
      <c r="A151" s="55">
        <v>3</v>
      </c>
      <c r="B151" s="87" t="s">
        <v>343</v>
      </c>
      <c r="C151" s="52" t="s">
        <v>51</v>
      </c>
      <c r="D151" s="53">
        <f t="shared" ref="D151:E151" si="35">D152+D163+D196+D215+D224+D252+D263</f>
        <v>4714287</v>
      </c>
      <c r="E151" s="53">
        <f t="shared" si="35"/>
        <v>4965682.1399999997</v>
      </c>
      <c r="F151" s="54">
        <f t="shared" si="31"/>
        <v>105.33262272746653</v>
      </c>
    </row>
    <row r="152" spans="1:6" ht="12.75" customHeight="1" x14ac:dyDescent="0.2">
      <c r="A152" s="55">
        <v>31</v>
      </c>
      <c r="B152" s="87" t="s">
        <v>344</v>
      </c>
      <c r="C152" s="52" t="s">
        <v>34</v>
      </c>
      <c r="D152" s="53">
        <f t="shared" ref="D152:E152" si="36">D153+D158+D159</f>
        <v>3061883</v>
      </c>
      <c r="E152" s="53">
        <f t="shared" si="36"/>
        <v>2982298.01</v>
      </c>
      <c r="F152" s="54">
        <f t="shared" si="31"/>
        <v>97.400782786278896</v>
      </c>
    </row>
    <row r="153" spans="1:6" ht="12.75" customHeight="1" x14ac:dyDescent="0.2">
      <c r="A153" s="55">
        <v>311</v>
      </c>
      <c r="B153" s="87" t="s">
        <v>345</v>
      </c>
      <c r="C153" s="52" t="s">
        <v>346</v>
      </c>
      <c r="D153" s="53">
        <f t="shared" ref="D153:E153" si="37">SUM(D154:D157)</f>
        <v>2526156</v>
      </c>
      <c r="E153" s="53">
        <f t="shared" si="37"/>
        <v>2457279.0699999998</v>
      </c>
      <c r="F153" s="54">
        <f t="shared" si="31"/>
        <v>97.273449066486791</v>
      </c>
    </row>
    <row r="154" spans="1:6" ht="12.75" customHeight="1" x14ac:dyDescent="0.2">
      <c r="A154" s="55">
        <v>3111</v>
      </c>
      <c r="B154" s="87" t="s">
        <v>347</v>
      </c>
      <c r="C154" s="52" t="s">
        <v>348</v>
      </c>
      <c r="D154" s="244">
        <v>2526156</v>
      </c>
      <c r="E154" s="244">
        <v>2457279.0699999998</v>
      </c>
      <c r="F154" s="54">
        <f t="shared" si="31"/>
        <v>97.273449066486791</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c r="E156" s="244"/>
      <c r="F156" s="54" t="str">
        <f t="shared" si="31"/>
        <v>-</v>
      </c>
    </row>
    <row r="157" spans="1:6" ht="12.75" customHeight="1" x14ac:dyDescent="0.2">
      <c r="A157" s="55">
        <v>3114</v>
      </c>
      <c r="B157" s="87" t="s">
        <v>353</v>
      </c>
      <c r="C157" s="52" t="s">
        <v>354</v>
      </c>
      <c r="D157" s="244"/>
      <c r="E157" s="244"/>
      <c r="F157" s="54" t="str">
        <f t="shared" si="31"/>
        <v>-</v>
      </c>
    </row>
    <row r="158" spans="1:6" ht="12.75" customHeight="1" x14ac:dyDescent="0.2">
      <c r="A158" s="55">
        <v>312</v>
      </c>
      <c r="B158" s="87" t="s">
        <v>355</v>
      </c>
      <c r="C158" s="52" t="s">
        <v>356</v>
      </c>
      <c r="D158" s="244">
        <v>118335</v>
      </c>
      <c r="E158" s="244">
        <v>120269.12</v>
      </c>
      <c r="F158" s="54">
        <f t="shared" si="31"/>
        <v>101.63444458528753</v>
      </c>
    </row>
    <row r="159" spans="1:6" ht="12.75" customHeight="1" x14ac:dyDescent="0.2">
      <c r="A159" s="55">
        <v>313</v>
      </c>
      <c r="B159" s="87" t="s">
        <v>357</v>
      </c>
      <c r="C159" s="52" t="s">
        <v>358</v>
      </c>
      <c r="D159" s="53">
        <f t="shared" ref="D159:E159" si="38">SUM(D160:D162)</f>
        <v>417392</v>
      </c>
      <c r="E159" s="53">
        <f t="shared" si="38"/>
        <v>404749.82</v>
      </c>
      <c r="F159" s="54">
        <f t="shared" si="31"/>
        <v>96.971149423084299</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415993</v>
      </c>
      <c r="E161" s="244">
        <v>404331.49</v>
      </c>
      <c r="F161" s="54">
        <f t="shared" si="31"/>
        <v>97.196705233020737</v>
      </c>
    </row>
    <row r="162" spans="1:6" ht="12.75" customHeight="1" x14ac:dyDescent="0.2">
      <c r="A162" s="55">
        <v>3133</v>
      </c>
      <c r="B162" s="87" t="s">
        <v>362</v>
      </c>
      <c r="C162" s="52" t="s">
        <v>363</v>
      </c>
      <c r="D162" s="244">
        <v>1399</v>
      </c>
      <c r="E162" s="244">
        <v>418.33</v>
      </c>
      <c r="F162" s="54">
        <f t="shared" si="31"/>
        <v>29.902072909220873</v>
      </c>
    </row>
    <row r="163" spans="1:6" ht="12.75" customHeight="1" x14ac:dyDescent="0.2">
      <c r="A163" s="55">
        <v>32</v>
      </c>
      <c r="B163" s="87" t="s">
        <v>364</v>
      </c>
      <c r="C163" s="52" t="s">
        <v>365</v>
      </c>
      <c r="D163" s="53">
        <f t="shared" ref="D163:E163" si="39">D164+D169+D177+D187+D188</f>
        <v>1612786</v>
      </c>
      <c r="E163" s="53">
        <f t="shared" si="39"/>
        <v>1974619.08</v>
      </c>
      <c r="F163" s="54">
        <f t="shared" si="31"/>
        <v>122.4352815562635</v>
      </c>
    </row>
    <row r="164" spans="1:6" ht="12.75" customHeight="1" x14ac:dyDescent="0.2">
      <c r="A164" s="55">
        <v>321</v>
      </c>
      <c r="B164" s="87" t="s">
        <v>366</v>
      </c>
      <c r="C164" s="52" t="s">
        <v>367</v>
      </c>
      <c r="D164" s="53">
        <f t="shared" ref="D164:E164" si="40">SUM(D165:D168)</f>
        <v>60097</v>
      </c>
      <c r="E164" s="53">
        <f t="shared" si="40"/>
        <v>98459.82</v>
      </c>
      <c r="F164" s="54">
        <f t="shared" si="31"/>
        <v>163.83483368554172</v>
      </c>
    </row>
    <row r="165" spans="1:6" ht="12.75" customHeight="1" x14ac:dyDescent="0.2">
      <c r="A165" s="55">
        <v>3211</v>
      </c>
      <c r="B165" s="87" t="s">
        <v>368</v>
      </c>
      <c r="C165" s="52" t="s">
        <v>369</v>
      </c>
      <c r="D165" s="244">
        <v>7052</v>
      </c>
      <c r="E165" s="244">
        <v>34008.550000000003</v>
      </c>
      <c r="F165" s="54">
        <f t="shared" si="31"/>
        <v>482.25397050482132</v>
      </c>
    </row>
    <row r="166" spans="1:6" ht="12.75" customHeight="1" x14ac:dyDescent="0.2">
      <c r="A166" s="55">
        <v>3212</v>
      </c>
      <c r="B166" s="87" t="s">
        <v>370</v>
      </c>
      <c r="C166" s="52" t="s">
        <v>371</v>
      </c>
      <c r="D166" s="244">
        <v>50520</v>
      </c>
      <c r="E166" s="244">
        <v>62201.27</v>
      </c>
      <c r="F166" s="54">
        <f t="shared" si="31"/>
        <v>123.12207046714173</v>
      </c>
    </row>
    <row r="167" spans="1:6" ht="12.75" customHeight="1" x14ac:dyDescent="0.2">
      <c r="A167" s="55">
        <v>3213</v>
      </c>
      <c r="B167" s="87" t="s">
        <v>372</v>
      </c>
      <c r="C167" s="52" t="s">
        <v>373</v>
      </c>
      <c r="D167" s="244">
        <v>2525</v>
      </c>
      <c r="E167" s="244">
        <v>2250</v>
      </c>
      <c r="F167" s="54">
        <f t="shared" si="31"/>
        <v>89.10891089108911</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930476</v>
      </c>
      <c r="E169" s="53">
        <f t="shared" si="41"/>
        <v>1206010.19</v>
      </c>
      <c r="F169" s="54">
        <f t="shared" si="31"/>
        <v>129.61217591856212</v>
      </c>
    </row>
    <row r="170" spans="1:6" ht="12.75" customHeight="1" x14ac:dyDescent="0.2">
      <c r="A170" s="55">
        <v>3221</v>
      </c>
      <c r="B170" s="87" t="s">
        <v>378</v>
      </c>
      <c r="C170" s="52" t="s">
        <v>379</v>
      </c>
      <c r="D170" s="244">
        <v>102553</v>
      </c>
      <c r="E170" s="244">
        <v>79552.47</v>
      </c>
      <c r="F170" s="54">
        <f t="shared" si="31"/>
        <v>77.572055424999746</v>
      </c>
    </row>
    <row r="171" spans="1:6" ht="12.75" customHeight="1" x14ac:dyDescent="0.2">
      <c r="A171" s="55">
        <v>3222</v>
      </c>
      <c r="B171" s="87" t="s">
        <v>380</v>
      </c>
      <c r="C171" s="52" t="s">
        <v>381</v>
      </c>
      <c r="D171" s="244">
        <v>423382</v>
      </c>
      <c r="E171" s="244">
        <v>571804.13</v>
      </c>
      <c r="F171" s="54">
        <f t="shared" si="31"/>
        <v>135.05631557317034</v>
      </c>
    </row>
    <row r="172" spans="1:6" ht="12.75" customHeight="1" x14ac:dyDescent="0.2">
      <c r="A172" s="55">
        <v>3223</v>
      </c>
      <c r="B172" s="87" t="s">
        <v>382</v>
      </c>
      <c r="C172" s="52" t="s">
        <v>383</v>
      </c>
      <c r="D172" s="244">
        <v>258367</v>
      </c>
      <c r="E172" s="244">
        <v>336149.2</v>
      </c>
      <c r="F172" s="54">
        <f t="shared" si="31"/>
        <v>130.10531530729543</v>
      </c>
    </row>
    <row r="173" spans="1:6" ht="12.75" customHeight="1" x14ac:dyDescent="0.2">
      <c r="A173" s="55">
        <v>3224</v>
      </c>
      <c r="B173" s="87" t="s">
        <v>384</v>
      </c>
      <c r="C173" s="52" t="s">
        <v>385</v>
      </c>
      <c r="D173" s="244">
        <v>31325</v>
      </c>
      <c r="E173" s="244">
        <v>29822.89</v>
      </c>
      <c r="F173" s="54">
        <f t="shared" si="31"/>
        <v>95.204756584197924</v>
      </c>
    </row>
    <row r="174" spans="1:6" ht="12.75" customHeight="1" x14ac:dyDescent="0.2">
      <c r="A174" s="55">
        <v>3225</v>
      </c>
      <c r="B174" s="87" t="s">
        <v>386</v>
      </c>
      <c r="C174" s="52" t="s">
        <v>387</v>
      </c>
      <c r="D174" s="244">
        <v>110442</v>
      </c>
      <c r="E174" s="244">
        <v>160304.10999999999</v>
      </c>
      <c r="F174" s="54">
        <f t="shared" si="31"/>
        <v>145.14777892468445</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4407</v>
      </c>
      <c r="E176" s="244">
        <v>28377.39</v>
      </c>
      <c r="F176" s="54">
        <f t="shared" si="31"/>
        <v>643.91626957113681</v>
      </c>
    </row>
    <row r="177" spans="1:6" ht="12.75" customHeight="1" x14ac:dyDescent="0.2">
      <c r="A177" s="55">
        <v>323</v>
      </c>
      <c r="B177" s="87" t="s">
        <v>392</v>
      </c>
      <c r="C177" s="52" t="s">
        <v>393</v>
      </c>
      <c r="D177" s="53">
        <f t="shared" ref="D177:E177" si="42">SUM(D178:D186)</f>
        <v>533221</v>
      </c>
      <c r="E177" s="53">
        <f t="shared" si="42"/>
        <v>582322.1100000001</v>
      </c>
      <c r="F177" s="54">
        <f t="shared" si="31"/>
        <v>109.20839764375374</v>
      </c>
    </row>
    <row r="178" spans="1:6" ht="12.75" customHeight="1" x14ac:dyDescent="0.2">
      <c r="A178" s="55">
        <v>3231</v>
      </c>
      <c r="B178" s="87" t="s">
        <v>394</v>
      </c>
      <c r="C178" s="52" t="s">
        <v>395</v>
      </c>
      <c r="D178" s="244">
        <v>27040</v>
      </c>
      <c r="E178" s="244">
        <v>34281.01</v>
      </c>
      <c r="F178" s="54">
        <f t="shared" si="31"/>
        <v>126.77888313609469</v>
      </c>
    </row>
    <row r="179" spans="1:6" ht="12.75" customHeight="1" x14ac:dyDescent="0.2">
      <c r="A179" s="55">
        <v>3232</v>
      </c>
      <c r="B179" s="87" t="s">
        <v>396</v>
      </c>
      <c r="C179" s="52" t="s">
        <v>397</v>
      </c>
      <c r="D179" s="244">
        <v>283876</v>
      </c>
      <c r="E179" s="244">
        <v>320515.52</v>
      </c>
      <c r="F179" s="54">
        <f t="shared" si="31"/>
        <v>112.90687483267344</v>
      </c>
    </row>
    <row r="180" spans="1:6" ht="12.75" customHeight="1" x14ac:dyDescent="0.2">
      <c r="A180" s="55">
        <v>3233</v>
      </c>
      <c r="B180" s="87" t="s">
        <v>398</v>
      </c>
      <c r="C180" s="52" t="s">
        <v>399</v>
      </c>
      <c r="D180" s="244">
        <v>20720</v>
      </c>
      <c r="E180" s="244">
        <v>14637.82</v>
      </c>
      <c r="F180" s="54">
        <f t="shared" si="31"/>
        <v>70.645849420849416</v>
      </c>
    </row>
    <row r="181" spans="1:6" ht="12.75" customHeight="1" x14ac:dyDescent="0.2">
      <c r="A181" s="55">
        <v>3234</v>
      </c>
      <c r="B181" s="87" t="s">
        <v>400</v>
      </c>
      <c r="C181" s="52" t="s">
        <v>401</v>
      </c>
      <c r="D181" s="244">
        <v>31962</v>
      </c>
      <c r="E181" s="244">
        <v>39434.14</v>
      </c>
      <c r="F181" s="54">
        <f t="shared" si="31"/>
        <v>123.37819911144483</v>
      </c>
    </row>
    <row r="182" spans="1:6" ht="12.75" customHeight="1" x14ac:dyDescent="0.2">
      <c r="A182" s="55">
        <v>3235</v>
      </c>
      <c r="B182" s="87" t="s">
        <v>402</v>
      </c>
      <c r="C182" s="52" t="s">
        <v>403</v>
      </c>
      <c r="D182" s="244"/>
      <c r="E182" s="244"/>
      <c r="F182" s="54" t="str">
        <f t="shared" si="31"/>
        <v>-</v>
      </c>
    </row>
    <row r="183" spans="1:6" ht="12.75" customHeight="1" x14ac:dyDescent="0.2">
      <c r="A183" s="55">
        <v>3236</v>
      </c>
      <c r="B183" s="87" t="s">
        <v>404</v>
      </c>
      <c r="C183" s="52" t="s">
        <v>405</v>
      </c>
      <c r="D183" s="244">
        <v>11550</v>
      </c>
      <c r="E183" s="244">
        <v>23877.5</v>
      </c>
      <c r="F183" s="54">
        <f t="shared" si="31"/>
        <v>206.73160173160176</v>
      </c>
    </row>
    <row r="184" spans="1:6" ht="12.75" customHeight="1" x14ac:dyDescent="0.2">
      <c r="A184" s="55">
        <v>3237</v>
      </c>
      <c r="B184" s="87" t="s">
        <v>406</v>
      </c>
      <c r="C184" s="52" t="s">
        <v>407</v>
      </c>
      <c r="D184" s="244">
        <v>132560</v>
      </c>
      <c r="E184" s="244">
        <v>124980.68</v>
      </c>
      <c r="F184" s="54">
        <f t="shared" si="31"/>
        <v>94.282347616173794</v>
      </c>
    </row>
    <row r="185" spans="1:6" ht="12.75" customHeight="1" x14ac:dyDescent="0.2">
      <c r="A185" s="55">
        <v>3238</v>
      </c>
      <c r="B185" s="87" t="s">
        <v>408</v>
      </c>
      <c r="C185" s="52" t="s">
        <v>409</v>
      </c>
      <c r="D185" s="244">
        <v>21579</v>
      </c>
      <c r="E185" s="244">
        <v>19427.54</v>
      </c>
      <c r="F185" s="54">
        <f t="shared" si="31"/>
        <v>90.029843829649209</v>
      </c>
    </row>
    <row r="186" spans="1:6" ht="12.75" customHeight="1" x14ac:dyDescent="0.2">
      <c r="A186" s="55">
        <v>3239</v>
      </c>
      <c r="B186" s="87" t="s">
        <v>410</v>
      </c>
      <c r="C186" s="52" t="s">
        <v>411</v>
      </c>
      <c r="D186" s="244">
        <v>3934</v>
      </c>
      <c r="E186" s="244">
        <v>5167.8999999999996</v>
      </c>
      <c r="F186" s="54">
        <f t="shared" si="31"/>
        <v>131.36502287747837</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88992</v>
      </c>
      <c r="E188" s="53">
        <f t="shared" si="43"/>
        <v>87826.959999999992</v>
      </c>
      <c r="F188" s="54">
        <f t="shared" si="31"/>
        <v>98.690848615605887</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43256</v>
      </c>
      <c r="E190" s="244">
        <v>40876.99</v>
      </c>
      <c r="F190" s="54">
        <f t="shared" si="31"/>
        <v>94.500161827260953</v>
      </c>
    </row>
    <row r="191" spans="1:6" ht="12.75" customHeight="1" x14ac:dyDescent="0.2">
      <c r="A191" s="55">
        <v>3293</v>
      </c>
      <c r="B191" s="87" t="s">
        <v>420</v>
      </c>
      <c r="C191" s="52" t="s">
        <v>421</v>
      </c>
      <c r="D191" s="244">
        <v>1561</v>
      </c>
      <c r="E191" s="244">
        <v>9287.68</v>
      </c>
      <c r="F191" s="54">
        <f t="shared" si="31"/>
        <v>594.98270339525948</v>
      </c>
    </row>
    <row r="192" spans="1:6" ht="12.75" customHeight="1" x14ac:dyDescent="0.2">
      <c r="A192" s="55">
        <v>3294</v>
      </c>
      <c r="B192" s="87" t="s">
        <v>422</v>
      </c>
      <c r="C192" s="52" t="s">
        <v>423</v>
      </c>
      <c r="D192" s="244">
        <v>250</v>
      </c>
      <c r="E192" s="244">
        <v>1600</v>
      </c>
      <c r="F192" s="54">
        <f t="shared" si="31"/>
        <v>640</v>
      </c>
    </row>
    <row r="193" spans="1:6" ht="12.75" customHeight="1" x14ac:dyDescent="0.2">
      <c r="A193" s="55">
        <v>3295</v>
      </c>
      <c r="B193" s="87" t="s">
        <v>424</v>
      </c>
      <c r="C193" s="52" t="s">
        <v>425</v>
      </c>
      <c r="D193" s="244">
        <v>14885</v>
      </c>
      <c r="E193" s="244">
        <v>15767.5</v>
      </c>
      <c r="F193" s="54">
        <f t="shared" si="31"/>
        <v>105.92878736983539</v>
      </c>
    </row>
    <row r="194" spans="1:6" ht="12.75" customHeight="1" x14ac:dyDescent="0.2">
      <c r="A194" s="55" t="s">
        <v>426</v>
      </c>
      <c r="B194" s="87" t="s">
        <v>427</v>
      </c>
      <c r="C194" s="52" t="s">
        <v>426</v>
      </c>
      <c r="D194" s="244">
        <v>28000</v>
      </c>
      <c r="E194" s="244"/>
      <c r="F194" s="54">
        <f t="shared" si="31"/>
        <v>0</v>
      </c>
    </row>
    <row r="195" spans="1:6" ht="12.75" customHeight="1" x14ac:dyDescent="0.2">
      <c r="A195" s="55">
        <v>3299</v>
      </c>
      <c r="B195" s="87" t="s">
        <v>428</v>
      </c>
      <c r="C195" s="52" t="s">
        <v>429</v>
      </c>
      <c r="D195" s="244">
        <v>1040</v>
      </c>
      <c r="E195" s="244">
        <v>20294.79</v>
      </c>
      <c r="F195" s="54">
        <f t="shared" si="31"/>
        <v>1951.4221153846154</v>
      </c>
    </row>
    <row r="196" spans="1:6" ht="12.75" customHeight="1" x14ac:dyDescent="0.2">
      <c r="A196" s="55">
        <v>34</v>
      </c>
      <c r="B196" s="234" t="s">
        <v>430</v>
      </c>
      <c r="C196" s="52" t="s">
        <v>431</v>
      </c>
      <c r="D196" s="53">
        <f t="shared" ref="D196:E196" si="44">D197+D202+D210</f>
        <v>39318</v>
      </c>
      <c r="E196" s="53">
        <f t="shared" si="44"/>
        <v>8465.0499999999993</v>
      </c>
      <c r="F196" s="54">
        <f t="shared" si="31"/>
        <v>21.529706495752578</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39318</v>
      </c>
      <c r="E210" s="53">
        <f t="shared" si="47"/>
        <v>8465.0499999999993</v>
      </c>
      <c r="F210" s="54">
        <f t="shared" si="31"/>
        <v>21.529706495752578</v>
      </c>
    </row>
    <row r="211" spans="1:6" ht="12.75" customHeight="1" x14ac:dyDescent="0.2">
      <c r="A211" s="55">
        <v>3431</v>
      </c>
      <c r="B211" s="234" t="s">
        <v>460</v>
      </c>
      <c r="C211" s="52" t="s">
        <v>461</v>
      </c>
      <c r="D211" s="244">
        <v>5328</v>
      </c>
      <c r="E211" s="244">
        <v>5375.79</v>
      </c>
      <c r="F211" s="54">
        <f t="shared" si="31"/>
        <v>100.89695945945947</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30030</v>
      </c>
      <c r="E213" s="244">
        <v>3089.26</v>
      </c>
      <c r="F213" s="54">
        <f t="shared" si="31"/>
        <v>10.287246087246087</v>
      </c>
    </row>
    <row r="214" spans="1:6" ht="12.75" customHeight="1" x14ac:dyDescent="0.2">
      <c r="A214" s="55">
        <v>3434</v>
      </c>
      <c r="B214" s="87" t="s">
        <v>466</v>
      </c>
      <c r="C214" s="52" t="s">
        <v>467</v>
      </c>
      <c r="D214" s="244">
        <v>3960</v>
      </c>
      <c r="E214" s="244"/>
      <c r="F214" s="54">
        <f t="shared" si="31"/>
        <v>0</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c r="E261" s="244"/>
      <c r="F261" s="54" t="str">
        <f t="shared" si="67"/>
        <v>-</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300</v>
      </c>
      <c r="E263" s="53">
        <f t="shared" si="68"/>
        <v>300</v>
      </c>
      <c r="F263" s="54">
        <f t="shared" ref="F263:F267" si="69">IF(D263&lt;&gt;0,IF(E263/D263&gt;=100,"&gt;&gt;100",E263/D263*100),"-")</f>
        <v>100</v>
      </c>
    </row>
    <row r="264" spans="1:6" ht="12.75" customHeight="1" x14ac:dyDescent="0.2">
      <c r="A264" s="55">
        <v>381</v>
      </c>
      <c r="B264" s="87" t="s">
        <v>562</v>
      </c>
      <c r="C264" s="52" t="s">
        <v>563</v>
      </c>
      <c r="D264" s="53">
        <f t="shared" ref="D264:E264" si="70">SUM(D265:D267)</f>
        <v>300</v>
      </c>
      <c r="E264" s="53">
        <f t="shared" si="70"/>
        <v>300</v>
      </c>
      <c r="F264" s="54">
        <f t="shared" si="69"/>
        <v>100</v>
      </c>
    </row>
    <row r="265" spans="1:6" ht="12.75" customHeight="1" x14ac:dyDescent="0.2">
      <c r="A265" s="55">
        <v>3811</v>
      </c>
      <c r="B265" s="87" t="s">
        <v>564</v>
      </c>
      <c r="C265" s="52" t="s">
        <v>565</v>
      </c>
      <c r="D265" s="244">
        <v>300</v>
      </c>
      <c r="E265" s="244">
        <v>300</v>
      </c>
      <c r="F265" s="54">
        <f t="shared" si="69"/>
        <v>100</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4714287</v>
      </c>
      <c r="E289" s="53">
        <f t="shared" si="79"/>
        <v>4965682.1399999997</v>
      </c>
      <c r="F289" s="54">
        <f t="shared" si="76"/>
        <v>105.33262272746653</v>
      </c>
    </row>
    <row r="290" spans="1:6" ht="12.75" customHeight="1" x14ac:dyDescent="0.2">
      <c r="A290" s="55" t="s">
        <v>603</v>
      </c>
      <c r="B290" s="87" t="s">
        <v>614</v>
      </c>
      <c r="C290" s="52" t="s">
        <v>615</v>
      </c>
      <c r="D290" s="53">
        <f>IF(D6&gt;=D289,D6-D289,0)</f>
        <v>361946</v>
      </c>
      <c r="E290" s="53">
        <f>IF(E6&gt;=E289,E6-E289,0)</f>
        <v>111901.37000000011</v>
      </c>
      <c r="F290" s="54">
        <f t="shared" si="76"/>
        <v>30.916592530377489</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1101047</v>
      </c>
      <c r="E292" s="244">
        <v>1263340.74</v>
      </c>
      <c r="F292" s="54">
        <f t="shared" si="76"/>
        <v>114.73994661444971</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v>61046</v>
      </c>
      <c r="E294" s="244">
        <v>53908.63</v>
      </c>
      <c r="F294" s="54">
        <f t="shared" si="76"/>
        <v>88.308210202142646</v>
      </c>
    </row>
    <row r="295" spans="1:6" ht="24" x14ac:dyDescent="0.2">
      <c r="A295" s="55">
        <v>9661</v>
      </c>
      <c r="B295" s="87" t="s">
        <v>624</v>
      </c>
      <c r="C295" s="52" t="s">
        <v>625</v>
      </c>
      <c r="D295" s="244">
        <v>61046</v>
      </c>
      <c r="E295" s="244">
        <v>53326.93</v>
      </c>
      <c r="F295" s="54">
        <f t="shared" si="76"/>
        <v>87.355322216033812</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247946</v>
      </c>
      <c r="E350" s="53">
        <f t="shared" si="95"/>
        <v>174363.45</v>
      </c>
      <c r="F350" s="54">
        <f t="shared" si="81"/>
        <v>70.323155041823625</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234566</v>
      </c>
      <c r="E363" s="53">
        <f t="shared" si="99"/>
        <v>174363.45</v>
      </c>
      <c r="F363" s="54">
        <f t="shared" si="81"/>
        <v>74.334494342743625</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234109</v>
      </c>
      <c r="E369" s="53">
        <f t="shared" si="101"/>
        <v>172487.41</v>
      </c>
      <c r="F369" s="54">
        <f t="shared" si="81"/>
        <v>73.678248166452377</v>
      </c>
    </row>
    <row r="370" spans="1:6" ht="12.75" customHeight="1" x14ac:dyDescent="0.2">
      <c r="A370" s="55">
        <v>4221</v>
      </c>
      <c r="B370" s="87" t="s">
        <v>669</v>
      </c>
      <c r="C370" s="52" t="s">
        <v>761</v>
      </c>
      <c r="D370" s="244">
        <v>186427</v>
      </c>
      <c r="E370" s="244">
        <v>154380.16</v>
      </c>
      <c r="F370" s="54">
        <f t="shared" si="81"/>
        <v>82.809979241204331</v>
      </c>
    </row>
    <row r="371" spans="1:6" ht="12.75" customHeight="1" x14ac:dyDescent="0.2">
      <c r="A371" s="55">
        <v>4222</v>
      </c>
      <c r="B371" s="87" t="s">
        <v>762</v>
      </c>
      <c r="C371" s="52" t="s">
        <v>763</v>
      </c>
      <c r="D371" s="244">
        <v>13198</v>
      </c>
      <c r="E371" s="244">
        <v>298</v>
      </c>
      <c r="F371" s="54">
        <f t="shared" si="81"/>
        <v>2.2579178663433854</v>
      </c>
    </row>
    <row r="372" spans="1:6" ht="12.75" customHeight="1" x14ac:dyDescent="0.2">
      <c r="A372" s="55">
        <v>4223</v>
      </c>
      <c r="B372" s="87" t="s">
        <v>673</v>
      </c>
      <c r="C372" s="52" t="s">
        <v>764</v>
      </c>
      <c r="D372" s="244"/>
      <c r="E372" s="244">
        <v>9776.75</v>
      </c>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v>34484</v>
      </c>
      <c r="E376" s="244">
        <v>8032.5</v>
      </c>
      <c r="F376" s="54">
        <f t="shared" si="81"/>
        <v>23.293411437188261</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457</v>
      </c>
      <c r="E383" s="53">
        <f t="shared" si="103"/>
        <v>1876.04</v>
      </c>
      <c r="F383" s="54">
        <f t="shared" si="81"/>
        <v>410.51203501094096</v>
      </c>
    </row>
    <row r="384" spans="1:6" ht="12.75" customHeight="1" x14ac:dyDescent="0.2">
      <c r="A384" s="55">
        <v>4241</v>
      </c>
      <c r="B384" s="87" t="s">
        <v>778</v>
      </c>
      <c r="C384" s="52" t="s">
        <v>779</v>
      </c>
      <c r="D384" s="244">
        <v>457</v>
      </c>
      <c r="E384" s="244">
        <v>1876.04</v>
      </c>
      <c r="F384" s="54">
        <f t="shared" si="81"/>
        <v>410.51203501094096</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13380</v>
      </c>
      <c r="E402" s="53">
        <f t="shared" si="109"/>
        <v>0</v>
      </c>
      <c r="F402" s="54">
        <f t="shared" si="81"/>
        <v>0</v>
      </c>
    </row>
    <row r="403" spans="1:6" ht="12.75" customHeight="1" x14ac:dyDescent="0.2">
      <c r="A403" s="55">
        <v>451</v>
      </c>
      <c r="B403" s="87" t="s">
        <v>806</v>
      </c>
      <c r="C403" s="52" t="s">
        <v>807</v>
      </c>
      <c r="D403" s="244">
        <v>13380</v>
      </c>
      <c r="E403" s="244"/>
      <c r="F403" s="54">
        <f t="shared" si="81"/>
        <v>0</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247946</v>
      </c>
      <c r="E408" s="53">
        <f t="shared" si="111"/>
        <v>174363.45</v>
      </c>
      <c r="F408" s="54">
        <f t="shared" si="81"/>
        <v>70.323155041823625</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1148435</v>
      </c>
      <c r="E410" s="244">
        <v>1196731.06</v>
      </c>
      <c r="F410" s="54">
        <f t="shared" si="81"/>
        <v>104.20538036545386</v>
      </c>
    </row>
    <row r="411" spans="1:6" ht="12.75" customHeight="1" x14ac:dyDescent="0.2">
      <c r="A411" s="55">
        <v>97</v>
      </c>
      <c r="B411" s="87" t="s">
        <v>822</v>
      </c>
      <c r="C411" s="52" t="s">
        <v>823</v>
      </c>
      <c r="D411" s="244">
        <v>3000</v>
      </c>
      <c r="E411" s="244">
        <v>3000</v>
      </c>
      <c r="F411" s="54">
        <f t="shared" si="81"/>
        <v>100</v>
      </c>
    </row>
    <row r="412" spans="1:6" ht="12.75" customHeight="1" x14ac:dyDescent="0.2">
      <c r="A412" s="55" t="s">
        <v>603</v>
      </c>
      <c r="B412" s="87" t="s">
        <v>824</v>
      </c>
      <c r="C412" s="52" t="s">
        <v>825</v>
      </c>
      <c r="D412" s="53">
        <f>D6+D298</f>
        <v>5076233</v>
      </c>
      <c r="E412" s="53">
        <f>E6+E298</f>
        <v>5077583.51</v>
      </c>
      <c r="F412" s="54">
        <f t="shared" si="81"/>
        <v>100.02660457075156</v>
      </c>
    </row>
    <row r="413" spans="1:6" ht="12.75" customHeight="1" x14ac:dyDescent="0.2">
      <c r="A413" s="55" t="s">
        <v>603</v>
      </c>
      <c r="B413" s="87" t="s">
        <v>826</v>
      </c>
      <c r="C413" s="52" t="s">
        <v>827</v>
      </c>
      <c r="D413" s="53">
        <f t="shared" ref="D413:E413" si="112">D289+D350</f>
        <v>4962233</v>
      </c>
      <c r="E413" s="53">
        <f t="shared" si="112"/>
        <v>5140045.59</v>
      </c>
      <c r="F413" s="54">
        <f t="shared" si="81"/>
        <v>103.58331803444133</v>
      </c>
    </row>
    <row r="414" spans="1:6" ht="12.75" customHeight="1" x14ac:dyDescent="0.2">
      <c r="A414" s="55" t="s">
        <v>603</v>
      </c>
      <c r="B414" s="87" t="s">
        <v>828</v>
      </c>
      <c r="C414" s="52" t="s">
        <v>829</v>
      </c>
      <c r="D414" s="53">
        <f t="shared" ref="D414:E414" si="113">IF(D412&gt;=D413,D412-D413,0)</f>
        <v>114000</v>
      </c>
      <c r="E414" s="53">
        <f t="shared" si="113"/>
        <v>0</v>
      </c>
      <c r="F414" s="54">
        <f t="shared" si="81"/>
        <v>0</v>
      </c>
    </row>
    <row r="415" spans="1:6" ht="12.75" customHeight="1" x14ac:dyDescent="0.2">
      <c r="A415" s="55" t="s">
        <v>603</v>
      </c>
      <c r="B415" s="87" t="s">
        <v>830</v>
      </c>
      <c r="C415" s="52" t="s">
        <v>831</v>
      </c>
      <c r="D415" s="53">
        <f t="shared" ref="D415:E415" si="114">IF(D413&gt;=D412,D413-D412,0)</f>
        <v>0</v>
      </c>
      <c r="E415" s="53">
        <f t="shared" si="114"/>
        <v>62462.080000000075</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66609.679999999935</v>
      </c>
      <c r="F416" s="54" t="str">
        <f t="shared" si="81"/>
        <v>-</v>
      </c>
    </row>
    <row r="417" spans="1:6" ht="12.75" customHeight="1" x14ac:dyDescent="0.2">
      <c r="A417" s="62" t="s">
        <v>832</v>
      </c>
      <c r="B417" s="87" t="s">
        <v>835</v>
      </c>
      <c r="C417" s="63" t="s">
        <v>836</v>
      </c>
      <c r="D417" s="53">
        <f t="shared" ref="D417:E417" si="116">IF(D293-D292+D410-D409&gt;=0,D293-D292+D410-D409,0)</f>
        <v>47388</v>
      </c>
      <c r="E417" s="53">
        <f t="shared" si="116"/>
        <v>0</v>
      </c>
      <c r="F417" s="54">
        <f t="shared" si="81"/>
        <v>0</v>
      </c>
    </row>
    <row r="418" spans="1:6" ht="12.75" customHeight="1" x14ac:dyDescent="0.2">
      <c r="A418" s="57" t="s">
        <v>837</v>
      </c>
      <c r="B418" s="235" t="s">
        <v>838</v>
      </c>
      <c r="C418" s="58" t="s">
        <v>839</v>
      </c>
      <c r="D418" s="64">
        <f t="shared" ref="D418:E418" si="117">D294+D411</f>
        <v>64046</v>
      </c>
      <c r="E418" s="64">
        <f t="shared" si="117"/>
        <v>56908.63</v>
      </c>
      <c r="F418" s="59">
        <f t="shared" si="81"/>
        <v>88.855869218998834</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v>35305</v>
      </c>
      <c r="E637" s="244">
        <v>35304.620000000003</v>
      </c>
      <c r="F637" s="54">
        <f t="shared" si="119"/>
        <v>99.998923665203236</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5076233</v>
      </c>
      <c r="E639" s="53">
        <f t="shared" si="180"/>
        <v>5077583.51</v>
      </c>
      <c r="F639" s="54">
        <f t="shared" si="119"/>
        <v>100.02660457075156</v>
      </c>
    </row>
    <row r="640" spans="1:6" ht="12.75" customHeight="1" x14ac:dyDescent="0.2">
      <c r="A640" s="55" t="s">
        <v>603</v>
      </c>
      <c r="B640" s="87" t="s">
        <v>1272</v>
      </c>
      <c r="C640" s="52" t="s">
        <v>1273</v>
      </c>
      <c r="D640" s="53">
        <f t="shared" ref="D640:E640" si="181">D413+D528</f>
        <v>4962233</v>
      </c>
      <c r="E640" s="53">
        <f t="shared" si="181"/>
        <v>5140045.59</v>
      </c>
      <c r="F640" s="54">
        <f t="shared" si="119"/>
        <v>103.58331803444133</v>
      </c>
    </row>
    <row r="641" spans="1:6" ht="12.75" customHeight="1" x14ac:dyDescent="0.2">
      <c r="A641" s="55" t="s">
        <v>603</v>
      </c>
      <c r="B641" s="87" t="s">
        <v>1274</v>
      </c>
      <c r="C641" s="52" t="s">
        <v>1275</v>
      </c>
      <c r="D641" s="53">
        <f t="shared" ref="D641:E641" si="182">IF(D639&gt;=D640,D639-D640,0)</f>
        <v>114000</v>
      </c>
      <c r="E641" s="53">
        <f t="shared" si="182"/>
        <v>0</v>
      </c>
      <c r="F641" s="54">
        <f t="shared" si="119"/>
        <v>0</v>
      </c>
    </row>
    <row r="642" spans="1:6" ht="12.75" customHeight="1" x14ac:dyDescent="0.2">
      <c r="A642" s="55" t="s">
        <v>603</v>
      </c>
      <c r="B642" s="87" t="s">
        <v>1276</v>
      </c>
      <c r="C642" s="52" t="s">
        <v>1277</v>
      </c>
      <c r="D642" s="53">
        <f t="shared" ref="D642:E642" si="183">IF(D640&gt;=D639,D640-D639,0)</f>
        <v>0</v>
      </c>
      <c r="E642" s="53">
        <f t="shared" si="183"/>
        <v>62462.080000000075</v>
      </c>
      <c r="F642" s="54" t="str">
        <f t="shared" si="119"/>
        <v>-</v>
      </c>
    </row>
    <row r="643" spans="1:6" ht="24" x14ac:dyDescent="0.2">
      <c r="A643" s="62" t="s">
        <v>1278</v>
      </c>
      <c r="B643" s="87" t="s">
        <v>1279</v>
      </c>
      <c r="C643" s="63" t="s">
        <v>1278</v>
      </c>
      <c r="D643" s="53">
        <f t="shared" ref="D643:E643" si="184">IF(D416-D417+D637-D638&gt;=0,D416-D417+D637-D638,0)</f>
        <v>0</v>
      </c>
      <c r="E643" s="53">
        <f t="shared" si="184"/>
        <v>101914.29999999993</v>
      </c>
      <c r="F643" s="54" t="str">
        <f t="shared" si="119"/>
        <v>-</v>
      </c>
    </row>
    <row r="644" spans="1:6" ht="24" x14ac:dyDescent="0.2">
      <c r="A644" s="62" t="s">
        <v>1280</v>
      </c>
      <c r="B644" s="87" t="s">
        <v>1281</v>
      </c>
      <c r="C644" s="63" t="s">
        <v>1280</v>
      </c>
      <c r="D644" s="53">
        <f t="shared" ref="D644:E644" si="185">IF(D417-D416+D638-D637&gt;=0,D417-D416+D638-D637,0)</f>
        <v>12083</v>
      </c>
      <c r="E644" s="53">
        <f t="shared" si="185"/>
        <v>0</v>
      </c>
      <c r="F644" s="54">
        <f t="shared" si="119"/>
        <v>0</v>
      </c>
    </row>
    <row r="645" spans="1:6" ht="24" x14ac:dyDescent="0.2">
      <c r="A645" s="55" t="s">
        <v>603</v>
      </c>
      <c r="B645" s="87" t="s">
        <v>1282</v>
      </c>
      <c r="C645" s="52" t="s">
        <v>1283</v>
      </c>
      <c r="D645" s="53">
        <f t="shared" ref="D645:E645" si="186">IF(D641+D643-D642-D644&gt;=0,D641+D643-D642-D644,0)</f>
        <v>101917</v>
      </c>
      <c r="E645" s="53">
        <f t="shared" si="186"/>
        <v>39452.219999999856</v>
      </c>
      <c r="F645" s="54">
        <f t="shared" si="119"/>
        <v>38.710146491752951</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264116</v>
      </c>
      <c r="E647" s="245">
        <v>241896</v>
      </c>
      <c r="F647" s="59">
        <f t="shared" si="119"/>
        <v>91.587029941389389</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131027</v>
      </c>
      <c r="E649" s="244">
        <v>488841.52</v>
      </c>
      <c r="F649" s="54">
        <f t="shared" ref="F649:F724" si="188">IF(D649&lt;&gt;0,IF(E649/D649&gt;=100,"&gt;&gt;100",E649/D649*100),"-")</f>
        <v>373.0845703557282</v>
      </c>
    </row>
    <row r="650" spans="1:6" ht="12.75" customHeight="1" x14ac:dyDescent="0.2">
      <c r="A650" s="55" t="s">
        <v>1291</v>
      </c>
      <c r="B650" s="87" t="s">
        <v>1292</v>
      </c>
      <c r="C650" s="52" t="s">
        <v>1291</v>
      </c>
      <c r="D650" s="244">
        <v>2267411</v>
      </c>
      <c r="E650" s="244">
        <v>4788149.34</v>
      </c>
      <c r="F650" s="54">
        <f t="shared" si="188"/>
        <v>211.1725373123796</v>
      </c>
    </row>
    <row r="651" spans="1:6" ht="12.75" customHeight="1" x14ac:dyDescent="0.2">
      <c r="A651" s="55" t="s">
        <v>1293</v>
      </c>
      <c r="B651" s="87" t="s">
        <v>1294</v>
      </c>
      <c r="C651" s="52" t="s">
        <v>1293</v>
      </c>
      <c r="D651" s="244">
        <v>1909571</v>
      </c>
      <c r="E651" s="244">
        <v>5057564.8899999997</v>
      </c>
      <c r="F651" s="54">
        <f t="shared" si="188"/>
        <v>264.85346132717768</v>
      </c>
    </row>
    <row r="652" spans="1:6" ht="24" x14ac:dyDescent="0.2">
      <c r="A652" s="55">
        <v>11</v>
      </c>
      <c r="B652" s="87" t="s">
        <v>1295</v>
      </c>
      <c r="C652" s="52" t="s">
        <v>1296</v>
      </c>
      <c r="D652" s="53">
        <f t="shared" ref="D652:E652" si="189">+D649+D650-D651</f>
        <v>488867</v>
      </c>
      <c r="E652" s="53">
        <f t="shared" si="189"/>
        <v>219425.96999999974</v>
      </c>
      <c r="F652" s="54">
        <f t="shared" si="188"/>
        <v>44.884594378430073</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25</v>
      </c>
      <c r="E654" s="266">
        <v>23</v>
      </c>
      <c r="F654" s="54">
        <f t="shared" si="188"/>
        <v>92</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26</v>
      </c>
      <c r="E656" s="266">
        <v>23</v>
      </c>
      <c r="F656" s="54">
        <f t="shared" si="188"/>
        <v>88.461538461538453</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3140564</v>
      </c>
      <c r="E675" s="244">
        <v>2999325.29</v>
      </c>
      <c r="F675" s="54">
        <f t="shared" si="188"/>
        <v>95.502759695392285</v>
      </c>
    </row>
    <row r="676" spans="1:6" ht="24" x14ac:dyDescent="0.2">
      <c r="A676" s="55">
        <v>63613</v>
      </c>
      <c r="B676" s="234" t="s">
        <v>1344</v>
      </c>
      <c r="C676" s="52" t="s">
        <v>1345</v>
      </c>
      <c r="D676" s="244">
        <v>154679</v>
      </c>
      <c r="E676" s="244">
        <v>210001.72</v>
      </c>
      <c r="F676" s="54">
        <f t="shared" si="188"/>
        <v>135.76614795802922</v>
      </c>
    </row>
    <row r="677" spans="1:6" ht="24" x14ac:dyDescent="0.2">
      <c r="A677" s="55">
        <v>63622</v>
      </c>
      <c r="B677" s="234" t="s">
        <v>1346</v>
      </c>
      <c r="C677" s="52" t="s">
        <v>1347</v>
      </c>
      <c r="D677" s="244"/>
      <c r="E677" s="244"/>
      <c r="F677" s="54" t="str">
        <f t="shared" si="188"/>
        <v>-</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410985</v>
      </c>
      <c r="E710" s="244">
        <v>518685.57</v>
      </c>
      <c r="F710" s="54">
        <f t="shared" si="188"/>
        <v>126.20547465235958</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v>4500</v>
      </c>
      <c r="E712" s="244">
        <v>0</v>
      </c>
      <c r="F712" s="54">
        <f t="shared" si="188"/>
        <v>0</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15557</v>
      </c>
      <c r="E716" s="244">
        <v>15556.64</v>
      </c>
      <c r="F716" s="54">
        <f t="shared" si="188"/>
        <v>99.997685929163708</v>
      </c>
    </row>
    <row r="717" spans="1:6" ht="12.75" customHeight="1" x14ac:dyDescent="0.2">
      <c r="A717" s="55">
        <v>31215</v>
      </c>
      <c r="B717" s="87" t="s">
        <v>1408</v>
      </c>
      <c r="C717" s="52" t="s">
        <v>1409</v>
      </c>
      <c r="D717" s="244">
        <v>3703</v>
      </c>
      <c r="E717" s="244"/>
      <c r="F717" s="54">
        <f t="shared" si="188"/>
        <v>0</v>
      </c>
    </row>
    <row r="718" spans="1:6" ht="12.75" customHeight="1" x14ac:dyDescent="0.2">
      <c r="A718" s="55">
        <v>32121</v>
      </c>
      <c r="B718" s="87" t="s">
        <v>1410</v>
      </c>
      <c r="C718" s="52" t="s">
        <v>1411</v>
      </c>
      <c r="D718" s="244">
        <v>50520</v>
      </c>
      <c r="E718" s="244">
        <v>62201.27</v>
      </c>
      <c r="F718" s="54">
        <f t="shared" si="188"/>
        <v>123.12207046714173</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8225</v>
      </c>
      <c r="E720" s="244">
        <v>19380</v>
      </c>
      <c r="F720" s="54">
        <f t="shared" si="188"/>
        <v>235.62310030395136</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17735</v>
      </c>
      <c r="E722" s="244">
        <v>37894.86</v>
      </c>
      <c r="F722" s="54">
        <f t="shared" si="188"/>
        <v>213.67273752466875</v>
      </c>
    </row>
    <row r="723" spans="1:6" ht="12.75" customHeight="1" x14ac:dyDescent="0.2">
      <c r="A723" s="55" t="s">
        <v>1420</v>
      </c>
      <c r="B723" s="87" t="s">
        <v>1421</v>
      </c>
      <c r="C723" s="52" t="s">
        <v>1420</v>
      </c>
      <c r="D723" s="244">
        <v>8345</v>
      </c>
      <c r="E723" s="244">
        <v>39583.69</v>
      </c>
      <c r="F723" s="54">
        <f t="shared" si="188"/>
        <v>474.34020371479926</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v>17236</v>
      </c>
      <c r="E726" s="244">
        <v>19782.62</v>
      </c>
      <c r="F726" s="54">
        <f t="shared" si="190"/>
        <v>114.77500580181015</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c r="E828" s="244"/>
      <c r="F828" s="54" t="str">
        <f t="shared" si="190"/>
        <v>-</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3" workbookViewId="0">
      <selection activeCell="L39" sqref="L3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10649666</v>
      </c>
      <c r="E6" s="231">
        <f t="shared" si="0"/>
        <v>10210574.24</v>
      </c>
      <c r="F6" s="232">
        <f t="shared" ref="F6:F260" si="1">IF(D6&gt;0,IF(E6/D6&gt;=100,"&gt;&gt;100",E6/D6*100),"-")</f>
        <v>95.876943370806188</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9800404</v>
      </c>
      <c r="E7" s="106">
        <f t="shared" si="2"/>
        <v>9657396.9600000009</v>
      </c>
      <c r="F7" s="95">
        <f t="shared" si="1"/>
        <v>98.540804644379975</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171053</v>
      </c>
      <c r="E8" s="106">
        <f>E9+E10-E11</f>
        <v>171052.55</v>
      </c>
      <c r="F8" s="95">
        <f t="shared" si="1"/>
        <v>99.999736923643539</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170103</v>
      </c>
      <c r="E9" s="249">
        <v>170102.55</v>
      </c>
      <c r="F9" s="95">
        <f t="shared" si="1"/>
        <v>99.999735454401147</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v>950</v>
      </c>
      <c r="E10" s="249">
        <v>950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9432176</v>
      </c>
      <c r="E12" s="106">
        <f t="shared" si="3"/>
        <v>9289169.4100000001</v>
      </c>
      <c r="F12" s="95">
        <f t="shared" si="1"/>
        <v>98.483843070782399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8568525</v>
      </c>
      <c r="E13" s="106">
        <f t="shared" si="4"/>
        <v>8568524.7699999996</v>
      </c>
      <c r="F13" s="95">
        <f t="shared" si="1"/>
        <v>99.999997315757369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10742774</v>
      </c>
      <c r="E15" s="249">
        <v>10742773.83</v>
      </c>
      <c r="F15" s="95">
        <f t="shared" si="1"/>
        <v>99.999998417540951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2174249</v>
      </c>
      <c r="E18" s="249">
        <v>2174249.06</v>
      </c>
      <c r="F18" s="95">
        <f t="shared" si="1"/>
        <v>100.00000275957355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797651</v>
      </c>
      <c r="E19" s="106">
        <f t="shared" si="5"/>
        <v>652301.02</v>
      </c>
      <c r="F19" s="95">
        <f t="shared" si="1"/>
        <v>81.777747410835062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1661807</v>
      </c>
      <c r="E20" s="249">
        <v>1816186.98</v>
      </c>
      <c r="F20" s="95">
        <f t="shared" si="1"/>
        <v>109.28988625032872</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48183</v>
      </c>
      <c r="E21" s="249">
        <v>48480.59</v>
      </c>
      <c r="F21" s="95">
        <f t="shared" si="1"/>
        <v>100.61762447336197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430319</v>
      </c>
      <c r="E22" s="249">
        <v>440095.68</v>
      </c>
      <c r="F22" s="95">
        <f t="shared" si="1"/>
        <v>102.27196103355882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13244</v>
      </c>
      <c r="E24" s="249">
        <v>13244.45</v>
      </c>
      <c r="F24" s="95">
        <f t="shared" si="1"/>
        <v>100.00339776502567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55425</v>
      </c>
      <c r="E25" s="249">
        <v>55425.4</v>
      </c>
      <c r="F25" s="95">
        <f t="shared" si="1"/>
        <v>100.00072169598558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557613</v>
      </c>
      <c r="E26" s="249">
        <v>565645.57999999996</v>
      </c>
      <c r="F26" s="95">
        <f t="shared" si="1"/>
        <v>101.44052954289084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1968940</v>
      </c>
      <c r="E28" s="249">
        <v>2286777.66</v>
      </c>
      <c r="F28" s="95">
        <f t="shared" si="1"/>
        <v>116.14257722429329</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82880</v>
      </c>
      <c r="E30" s="249">
        <v>82880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82880</v>
      </c>
      <c r="E34" s="249">
        <v>82880</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60524</v>
      </c>
      <c r="E35" s="106">
        <f t="shared" si="7"/>
        <v>59087.159999999996</v>
      </c>
      <c r="F35" s="95">
        <f t="shared" si="1"/>
        <v>97.625999603463086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64001</v>
      </c>
      <c r="E36" s="249">
        <v>63935.31</v>
      </c>
      <c r="F36" s="95">
        <f t="shared" si="1"/>
        <v>99.89736097873471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3477</v>
      </c>
      <c r="E40" s="249">
        <v>4848.1499999999996</v>
      </c>
      <c r="F40" s="95">
        <f t="shared" si="1"/>
        <v>139.434857635893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5476</v>
      </c>
      <c r="E45" s="106">
        <f t="shared" si="9"/>
        <v>9256.4599999999991</v>
      </c>
      <c r="F45" s="95">
        <f t="shared" si="1"/>
        <v>169.03688823959092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5476</v>
      </c>
      <c r="E47" s="249">
        <v>9256.4599999999991</v>
      </c>
      <c r="F47" s="95">
        <f t="shared" si="1"/>
        <v>169.03688823959092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0</v>
      </c>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479050</v>
      </c>
      <c r="E54" s="249">
        <v>550646.17000000004</v>
      </c>
      <c r="F54" s="95">
        <f t="shared" si="1"/>
        <v>114.94544828306023</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479050</v>
      </c>
      <c r="E55" s="249">
        <v>550646.17000000004</v>
      </c>
      <c r="F55" s="95">
        <f t="shared" si="1"/>
        <v>114.94544828306023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197175</v>
      </c>
      <c r="E56" s="106">
        <f t="shared" si="11"/>
        <v>197175</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197175</v>
      </c>
      <c r="E57" s="249">
        <v>197175</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849262</v>
      </c>
      <c r="E68" s="106">
        <f t="shared" si="13"/>
        <v>553177.28</v>
      </c>
      <c r="F68" s="95">
        <f t="shared" si="1"/>
        <v>65.136233576917363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488867</v>
      </c>
      <c r="E69" s="106">
        <f t="shared" si="14"/>
        <v>219425.97</v>
      </c>
      <c r="F69" s="95">
        <f t="shared" si="1"/>
        <v>44.884594378430123</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488715</v>
      </c>
      <c r="E70" s="106">
        <f t="shared" si="15"/>
        <v>219371.27</v>
      </c>
      <c r="F70" s="95">
        <f t="shared" si="1"/>
        <v>44.887361754805973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488715</v>
      </c>
      <c r="E72" s="249">
        <v>219371.27</v>
      </c>
      <c r="F72" s="95">
        <f t="shared" si="1"/>
        <v>44.887361754805973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152</v>
      </c>
      <c r="E76" s="249">
        <v>54.7</v>
      </c>
      <c r="F76" s="95">
        <f t="shared" si="1"/>
        <v>35.986842105263165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36260</v>
      </c>
      <c r="E78" s="106">
        <f>E79+SUM(E82:E84)-E85+E86</f>
        <v>39782.480000000003</v>
      </c>
      <c r="F78" s="95">
        <f t="shared" si="1"/>
        <v>109.71450634307777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7513</v>
      </c>
      <c r="E83" s="249">
        <v>5497.26</v>
      </c>
      <c r="F83" s="95">
        <f t="shared" si="1"/>
        <v>73.169972048449367</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28747</v>
      </c>
      <c r="E86" s="249">
        <v>34285.22</v>
      </c>
      <c r="F86" s="95">
        <f t="shared" si="1"/>
        <v>119.26538421400494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57019</v>
      </c>
      <c r="E146" s="106">
        <f t="shared" si="26"/>
        <v>49072.83</v>
      </c>
      <c r="F146" s="95">
        <f t="shared" si="1"/>
        <v>86.063996211789046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581.70000000000005</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27.7</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v>554</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140651</v>
      </c>
      <c r="E160" s="249">
        <v>132416.74</v>
      </c>
      <c r="F160" s="95">
        <f t="shared" si="1"/>
        <v>94.145608634136963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83632</v>
      </c>
      <c r="E163" s="249">
        <v>83925.61</v>
      </c>
      <c r="F163" s="95">
        <f t="shared" si="1"/>
        <v>100.35107375167401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3000</v>
      </c>
      <c r="E164" s="106">
        <f t="shared" si="28"/>
        <v>3000</v>
      </c>
      <c r="F164" s="95">
        <f t="shared" si="1"/>
        <v>100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3000</v>
      </c>
      <c r="E166" s="249">
        <v>3000</v>
      </c>
      <c r="F166" s="95">
        <f t="shared" si="1"/>
        <v>100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264116</v>
      </c>
      <c r="E170" s="106">
        <f t="shared" si="29"/>
        <v>241896</v>
      </c>
      <c r="F170" s="95">
        <f t="shared" si="1"/>
        <v>91.587029941389389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264116</v>
      </c>
      <c r="E173" s="249">
        <v>241896</v>
      </c>
      <c r="F173" s="95">
        <f t="shared" si="1"/>
        <v>91.587029941389389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10649666</v>
      </c>
      <c r="E175" s="106">
        <f t="shared" si="30"/>
        <v>10210574.240000002</v>
      </c>
      <c r="F175" s="95">
        <f t="shared" si="1"/>
        <v>95.876943370806202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610608</v>
      </c>
      <c r="E176" s="106">
        <f t="shared" si="31"/>
        <v>384636.7</v>
      </c>
      <c r="F176" s="95">
        <f t="shared" si="1"/>
        <v>62.992410842963075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499233</v>
      </c>
      <c r="E177" s="106">
        <f t="shared" si="32"/>
        <v>383192.55000000005</v>
      </c>
      <c r="F177" s="95">
        <f t="shared" si="1"/>
        <v>76.756254093779859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249082</v>
      </c>
      <c r="E178" s="249">
        <v>240892.35</v>
      </c>
      <c r="F178" s="95">
        <f t="shared" si="1"/>
        <v>96.712066708955291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211964</v>
      </c>
      <c r="E179" s="249">
        <v>102266.07</v>
      </c>
      <c r="F179" s="95">
        <f t="shared" si="1"/>
        <v>48.246905134834222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11166</v>
      </c>
      <c r="E180" s="106">
        <f t="shared" si="33"/>
        <v>8315.3700000000008</v>
      </c>
      <c r="F180" s="95">
        <f t="shared" si="1"/>
        <v>74.470445996775936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11166</v>
      </c>
      <c r="E183" s="249">
        <v>8315.3700000000008</v>
      </c>
      <c r="F183" s="95">
        <f t="shared" si="1"/>
        <v>74.470445996775936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27021</v>
      </c>
      <c r="E188" s="249">
        <v>31718.76</v>
      </c>
      <c r="F188" s="95">
        <f t="shared" si="1"/>
        <v>117.38558898634395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111375</v>
      </c>
      <c r="E189" s="249">
        <v>933.3</v>
      </c>
      <c r="F189" s="95">
        <f t="shared" si="1"/>
        <v>0.83797979797979805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510.85</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v>510.85</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10039058</v>
      </c>
      <c r="E237" s="106">
        <f t="shared" si="41"/>
        <v>9825937.5400000028</v>
      </c>
      <c r="F237" s="95">
        <f t="shared" si="1"/>
        <v>97.877087073309099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9873095</v>
      </c>
      <c r="E238" s="106">
        <f t="shared" si="42"/>
        <v>9729576.6900000013</v>
      </c>
      <c r="F238" s="95">
        <f t="shared" si="1"/>
        <v>98.546369603452632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9873095</v>
      </c>
      <c r="E239" s="106">
        <f t="shared" si="43"/>
        <v>9729576.6900000013</v>
      </c>
      <c r="F239" s="95">
        <f t="shared" si="1"/>
        <v>98.546369603452632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9207626</v>
      </c>
      <c r="E240" s="249">
        <v>9116518.2300000004</v>
      </c>
      <c r="F240" s="95">
        <f t="shared" si="1"/>
        <v>99.010518346422856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665469</v>
      </c>
      <c r="E241" s="249">
        <v>613058.46</v>
      </c>
      <c r="F241" s="95">
        <f t="shared" si="1"/>
        <v>92.124270251506829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101917</v>
      </c>
      <c r="E245" s="106">
        <f t="shared" si="45"/>
        <v>39452.220000000205</v>
      </c>
      <c r="F245" s="95">
        <f t="shared" si="1"/>
        <v>38.710146491753292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1298647</v>
      </c>
      <c r="E246" s="106">
        <f t="shared" si="46"/>
        <v>1284546.7300000002</v>
      </c>
      <c r="F246" s="95">
        <f t="shared" si="1"/>
        <v>98.914233814115775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1263342</v>
      </c>
      <c r="E247" s="249">
        <v>1249242.1100000001</v>
      </c>
      <c r="F247" s="95">
        <f t="shared" si="1"/>
        <v>98.883921376792671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v>35305</v>
      </c>
      <c r="E249" s="249">
        <v>35304.620000000003</v>
      </c>
      <c r="F249" s="95">
        <f t="shared" si="1"/>
        <v>99.998923665203236</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1196730</v>
      </c>
      <c r="E250" s="106">
        <f t="shared" si="47"/>
        <v>1245094.51</v>
      </c>
      <c r="F250" s="95">
        <f t="shared" si="1"/>
        <v>104.0413886173155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1196730</v>
      </c>
      <c r="E252" s="249">
        <v>1245094.51</v>
      </c>
      <c r="F252" s="95">
        <f t="shared" si="1"/>
        <v>104.0413886173155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61046</v>
      </c>
      <c r="E255" s="249">
        <v>53908.63</v>
      </c>
      <c r="F255" s="95">
        <f t="shared" si="1"/>
        <v>88.308210202142646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3000</v>
      </c>
      <c r="E256" s="249">
        <v>3000</v>
      </c>
      <c r="F256" s="95">
        <f t="shared" si="1"/>
        <v>100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140651</v>
      </c>
      <c r="E264" s="249">
        <v>132998.44</v>
      </c>
      <c r="F264" s="95">
        <f t="shared" si="50"/>
        <v>94.5591855017028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3000</v>
      </c>
      <c r="E266" s="249">
        <v>3000</v>
      </c>
      <c r="F266" s="95">
        <f t="shared" si="50"/>
        <v>100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28747</v>
      </c>
      <c r="E269" s="249">
        <v>34285.22</v>
      </c>
      <c r="F269" s="95">
        <f t="shared" si="50"/>
        <v>119.26538421400494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27021</v>
      </c>
      <c r="E287" s="249">
        <v>34420.370000000003</v>
      </c>
      <c r="F287" s="95">
        <f t="shared" si="50"/>
        <v>127.38377558195479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472212</v>
      </c>
      <c r="E288" s="249">
        <v>348772.18</v>
      </c>
      <c r="F288" s="95">
        <f t="shared" si="50"/>
        <v>73.859236952894037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v>933.3</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111375</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600</v>
      </c>
      <c r="E298" s="249">
        <v>600</v>
      </c>
      <c r="F298" s="95">
        <f t="shared" si="50"/>
        <v>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7000</v>
      </c>
      <c r="E301" s="249"/>
      <c r="F301" s="95">
        <f t="shared" si="50"/>
        <v>0</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28191</v>
      </c>
      <c r="E302" s="249">
        <v>32829.61</v>
      </c>
      <c r="F302" s="95">
        <f t="shared" si="50"/>
        <v>116.45422297896492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4962233</v>
      </c>
      <c r="E114" s="83">
        <f t="shared" si="22"/>
        <v>5140045.59</v>
      </c>
      <c r="F114" s="65">
        <f t="shared" si="1"/>
        <v>103.58331803444133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4962233</v>
      </c>
      <c r="E126" s="251">
        <v>5140045.59</v>
      </c>
      <c r="F126" s="65">
        <f t="shared" si="1"/>
        <v>103.58331803444133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4962233</v>
      </c>
      <c r="E141" s="108">
        <f t="shared" si="28"/>
        <v>5140045.59</v>
      </c>
      <c r="F141" s="84">
        <f t="shared" si="1"/>
        <v>103.58331803444133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610608</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5134379.7800000012</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4958416.330000001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2978485.14</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1967427.81</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6965.23</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5538.15</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175963.45</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5360861.93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5074456.7799999993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2986674.58</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2077066.77</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9816.08</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899.35</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286405.15000000002</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384125.85000000149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35353.670000000006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34420.370000000003</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34420.370000000003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34420.370000000003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933.3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933.3</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348772.18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348772.18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3</v>
      </c>
      <c r="G3" s="126">
        <f>IF(RefStr!C12&lt;&gt;"",INT(VALUE(MID(RefStr!C12,1,4))),0)</f>
        <v>2022</v>
      </c>
      <c r="H3" s="130">
        <f>IF(RefStr!C12&lt;&gt;"",INT(VALUE(MID(RefStr!C12,6,2))),0)</f>
        <v>12</v>
      </c>
      <c r="I3" s="131" t="str">
        <f>RefStr!C10</f>
        <v>31</v>
      </c>
      <c r="J3" s="132" t="str">
        <f>RefStr!H7</f>
        <v>DA</v>
      </c>
      <c r="K3" s="130" t="str">
        <f>RefStr!H9</f>
        <v>DA</v>
      </c>
      <c r="L3" s="130" t="str">
        <f>RefStr!H10</f>
        <v>NE</v>
      </c>
      <c r="M3" s="130" t="str">
        <f>RefStr!H8</f>
        <v>DA</v>
      </c>
      <c r="N3" s="130" t="str">
        <f>RefStr!H11</f>
        <v>DA</v>
      </c>
      <c r="O3" s="133">
        <f>RefStr!C6</f>
        <v>19564</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3224</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3226</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UD-RACUN</cp:lastModifiedBy>
  <cp:lastPrinted>2023-01-31T08:26:04Z</cp:lastPrinted>
  <dcterms:created xsi:type="dcterms:W3CDTF">2022-04-01T05:14:30Z</dcterms:created>
  <dcterms:modified xsi:type="dcterms:W3CDTF">2023-01-31T08:37:44Z</dcterms:modified>
</cp:coreProperties>
</file>