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aulina\Desktop\"/>
    </mc:Choice>
  </mc:AlternateContent>
  <xr:revisionPtr revIDLastSave="0" documentId="13_ncr:1_{A581B1E1-035F-4BD1-8ADB-F94FD3C6AB2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1" sheetId="11" r:id="rId8"/>
    <sheet name="List2" sheetId="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0" l="1"/>
  <c r="I12" i="10"/>
  <c r="H12" i="10"/>
  <c r="E35" i="8" l="1"/>
  <c r="D35" i="8"/>
  <c r="E19" i="8"/>
  <c r="D19" i="8"/>
  <c r="D10" i="8" s="1"/>
  <c r="G11" i="3"/>
  <c r="E26" i="8" l="1"/>
  <c r="D26" i="8"/>
  <c r="E10" i="8"/>
  <c r="C26" i="8"/>
  <c r="C10" i="8"/>
  <c r="B26" i="8"/>
  <c r="B10" i="8"/>
  <c r="E9" i="7" l="1"/>
  <c r="E17" i="7"/>
  <c r="E22" i="7"/>
  <c r="E45" i="7"/>
  <c r="E49" i="7"/>
  <c r="E58" i="7"/>
  <c r="E62" i="7"/>
  <c r="E67" i="7"/>
  <c r="E66" i="7" s="1"/>
  <c r="E73" i="7"/>
  <c r="E72" i="7" s="1"/>
  <c r="E71" i="7" s="1"/>
  <c r="E70" i="7" s="1"/>
  <c r="E83" i="7"/>
  <c r="E90" i="7"/>
  <c r="E89" i="7" s="1"/>
  <c r="E88" i="7" s="1"/>
  <c r="E98" i="7"/>
  <c r="E97" i="7" s="1"/>
  <c r="E96" i="7" s="1"/>
  <c r="H17" i="7"/>
  <c r="H22" i="7"/>
  <c r="H45" i="7"/>
  <c r="H49" i="7"/>
  <c r="H58" i="7"/>
  <c r="H62" i="7"/>
  <c r="H67" i="7"/>
  <c r="H66" i="7" s="1"/>
  <c r="H73" i="7"/>
  <c r="H72" i="7" s="1"/>
  <c r="H71" i="7" s="1"/>
  <c r="H70" i="7" s="1"/>
  <c r="H83" i="7"/>
  <c r="H90" i="7"/>
  <c r="H89" i="7" s="1"/>
  <c r="H88" i="7" s="1"/>
  <c r="H98" i="7"/>
  <c r="H97" i="7" s="1"/>
  <c r="H96" i="7" s="1"/>
  <c r="G17" i="7"/>
  <c r="E30" i="3"/>
  <c r="G10" i="3"/>
  <c r="H10" i="3"/>
  <c r="E11" i="3"/>
  <c r="E57" i="7" l="1"/>
  <c r="E21" i="7"/>
  <c r="E7" i="7" s="1"/>
  <c r="E6" i="7" s="1"/>
  <c r="E8" i="7"/>
  <c r="E87" i="7"/>
  <c r="H21" i="7"/>
  <c r="H57" i="7"/>
  <c r="H87" i="7"/>
  <c r="F90" i="7" l="1"/>
  <c r="F89" i="7" s="1"/>
  <c r="F88" i="7" s="1"/>
  <c r="F97" i="7"/>
  <c r="F96" i="7" s="1"/>
  <c r="F98" i="7"/>
  <c r="G98" i="7"/>
  <c r="G97" i="7" s="1"/>
  <c r="G96" i="7" s="1"/>
  <c r="G90" i="7"/>
  <c r="G89" i="7" s="1"/>
  <c r="G88" i="7" s="1"/>
  <c r="G73" i="7"/>
  <c r="G72" i="7" s="1"/>
  <c r="G71" i="7" s="1"/>
  <c r="G70" i="7" s="1"/>
  <c r="F73" i="7"/>
  <c r="G83" i="7"/>
  <c r="F83" i="7"/>
  <c r="G67" i="7"/>
  <c r="G66" i="7" s="1"/>
  <c r="F67" i="7"/>
  <c r="F66" i="7" s="1"/>
  <c r="G58" i="7"/>
  <c r="G62" i="7"/>
  <c r="F62" i="7"/>
  <c r="F58" i="7"/>
  <c r="G22" i="7"/>
  <c r="F22" i="7"/>
  <c r="G45" i="7"/>
  <c r="F45" i="7"/>
  <c r="G49" i="7"/>
  <c r="F49" i="7"/>
  <c r="G9" i="7"/>
  <c r="G8" i="7" s="1"/>
  <c r="F9" i="7"/>
  <c r="F8" i="7" s="1"/>
  <c r="H32" i="3"/>
  <c r="G32" i="3"/>
  <c r="H36" i="3"/>
  <c r="G36" i="3"/>
  <c r="H60" i="3"/>
  <c r="G60" i="3"/>
  <c r="H65" i="3"/>
  <c r="H64" i="3" s="1"/>
  <c r="G65" i="3"/>
  <c r="G64" i="3" s="1"/>
  <c r="F11" i="3"/>
  <c r="F10" i="3" s="1"/>
  <c r="F32" i="3"/>
  <c r="F36" i="3"/>
  <c r="F60" i="3"/>
  <c r="F65" i="3"/>
  <c r="F64" i="3" s="1"/>
  <c r="F31" i="3" l="1"/>
  <c r="F30" i="3" s="1"/>
  <c r="G87" i="7"/>
  <c r="H31" i="3"/>
  <c r="H30" i="3" s="1"/>
  <c r="G31" i="3"/>
  <c r="G30" i="3" s="1"/>
  <c r="F87" i="7"/>
  <c r="G57" i="7"/>
  <c r="F57" i="7"/>
  <c r="F21" i="7"/>
  <c r="G21" i="7"/>
  <c r="F7" i="7" l="1"/>
  <c r="F6" i="7" s="1"/>
  <c r="G7" i="7"/>
  <c r="G6" i="7" s="1"/>
  <c r="F39" i="10" l="1"/>
  <c r="G36" i="10" s="1"/>
  <c r="G39" i="10" s="1"/>
  <c r="H36" i="10" s="1"/>
  <c r="H39" i="10" s="1"/>
  <c r="I36" i="10" s="1"/>
  <c r="I39" i="10" s="1"/>
  <c r="I23" i="10"/>
  <c r="H23" i="10"/>
  <c r="G23" i="10"/>
  <c r="F23" i="10"/>
  <c r="G12" i="10"/>
  <c r="F12" i="10"/>
  <c r="G8" i="10"/>
  <c r="F8" i="10"/>
  <c r="G16" i="10" l="1"/>
  <c r="F16" i="10"/>
  <c r="F24" i="10" s="1"/>
  <c r="F30" i="10" s="1"/>
  <c r="F31" i="10" s="1"/>
  <c r="I24" i="10"/>
  <c r="I30" i="10" s="1"/>
  <c r="I31" i="10" s="1"/>
  <c r="H24" i="10"/>
  <c r="H30" i="10" s="1"/>
  <c r="H31" i="10" s="1"/>
  <c r="G24" i="10"/>
  <c r="G30" i="10" s="1"/>
  <c r="G31" i="10" s="1"/>
  <c r="H9" i="7"/>
  <c r="H8" i="7"/>
</calcChain>
</file>

<file path=xl/sharedStrings.xml><?xml version="1.0" encoding="utf-8"?>
<sst xmlns="http://schemas.openxmlformats.org/spreadsheetml/2006/main" count="374" uniqueCount="195">
  <si>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</si>
  <si>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</si>
  <si>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</si>
  <si>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</si>
  <si>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</si>
  <si>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</si>
  <si>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</si>
  <si>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</si>
  <si>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</si>
  <si>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</si>
  <si>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</si>
  <si>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</si>
  <si>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</si>
  <si>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</si>
  <si>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</si>
  <si>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</si>
  <si>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</si>
  <si>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</si>
  <si>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</si>
  <si>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</si>
  <si>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</si>
  <si>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</si>
  <si>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</si>
  <si>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</si>
  <si>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</si>
  <si>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</si>
  <si>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</si>
  <si>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</si>
  <si>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</si>
  <si>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</si>
  <si>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</si>
  <si>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</si>
  <si>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</si>
  <si>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</si>
  <si>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</si>
  <si>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</si>
  <si>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</si>
  <si>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</si>
  <si>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</si>
  <si>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</si>
  <si>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</si>
  <si>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</si>
  <si>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</si>
  <si>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</si>
  <si>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</si>
  <si>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</si>
  <si>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</si>
  <si>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</si>
  <si>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</si>
  <si>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</si>
  <si>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</si>
  <si>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</si>
  <si>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</si>
  <si>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</si>
  <si>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</si>
  <si>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</si>
  <si>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</si>
  <si>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</si>
  <si>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</si>
  <si>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</si>
  <si>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</si>
  <si>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</si>
  <si>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</si>
  <si>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</si>
  <si>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</si>
  <si>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</si>
  <si>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</si>
  <si>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</si>
  <si>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</si>
  <si>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</si>
  <si>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</si>
  <si>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</si>
  <si>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proračunskim korisnicima iz proračuna koji im nije nadležan</t>
  </si>
  <si>
    <t>Prihodi od upravnih i administrativnih pristojbi, pristojbi po posebnim propisima i naknada</t>
  </si>
  <si>
    <t xml:space="preserve"> Prihodi od prodaje proizvoda i robe te pruženih usluga i prihodi od donacija</t>
  </si>
  <si>
    <t>Prihodi od prodaje proizvoda i robe te pruženih usluga i prihodi od donacija te povrati po protestiranim jamstvima</t>
  </si>
  <si>
    <t>Prihodi iz nadležnog proračuna za financiranje redovne djelatnosti proračunskih korisnika</t>
  </si>
  <si>
    <t>Plaće za redovan rad</t>
  </si>
  <si>
    <t>Ostali rashodi za zaposlene</t>
  </si>
  <si>
    <t>Doprinosi za obvezno zdravstveno</t>
  </si>
  <si>
    <t>Službena putovanja</t>
  </si>
  <si>
    <t>Naknada za prijevoz zaposlenika</t>
  </si>
  <si>
    <t xml:space="preserve">Stručno usavršavanje zaposlenika </t>
  </si>
  <si>
    <t>Ostale naknade zaposlenima</t>
  </si>
  <si>
    <t>Uredski materijal i ostali materijalni rashodi</t>
  </si>
  <si>
    <t>Materijal i sirovine</t>
  </si>
  <si>
    <t>Energija</t>
  </si>
  <si>
    <t>Materijal i dijelovi za tekuće i inv.održavanje</t>
  </si>
  <si>
    <t>Sitni inventar i autogume</t>
  </si>
  <si>
    <t>Službena i radna odjeća</t>
  </si>
  <si>
    <t>usluge tel.pošte i prijev.</t>
  </si>
  <si>
    <t>usluge tek.i inv.održavanja</t>
  </si>
  <si>
    <t>usluge promidžbe</t>
  </si>
  <si>
    <t>komunalne uluge</t>
  </si>
  <si>
    <t>zdravstvene i veterinarske usluge</t>
  </si>
  <si>
    <t>intelektualne usluge</t>
  </si>
  <si>
    <t>računalne usluge</t>
  </si>
  <si>
    <t>ostale usluge</t>
  </si>
  <si>
    <t>Ostali prihodi</t>
  </si>
  <si>
    <t>premije osiguranja</t>
  </si>
  <si>
    <t>reprezentacija</t>
  </si>
  <si>
    <t>članarine</t>
  </si>
  <si>
    <t>pristojbe i naknade</t>
  </si>
  <si>
    <t>ostali nespomenuti rashodi poslovanja</t>
  </si>
  <si>
    <t>financijske usluge</t>
  </si>
  <si>
    <t>ostali financijski rashodi</t>
  </si>
  <si>
    <t>zatezne kamate</t>
  </si>
  <si>
    <t>financijski rashodi</t>
  </si>
  <si>
    <t>uredska moprema i namještaj</t>
  </si>
  <si>
    <t>komunikacijska oprema</t>
  </si>
  <si>
    <t>oprema za održavanje i zaštitu</t>
  </si>
  <si>
    <t>sportska i glazbena oprema</t>
  </si>
  <si>
    <t>strojevi</t>
  </si>
  <si>
    <t>osobni automobili</t>
  </si>
  <si>
    <t>knjige</t>
  </si>
  <si>
    <t>Prihod od nefinancijske imovine</t>
  </si>
  <si>
    <t>6429/6526</t>
  </si>
  <si>
    <t>prihodi od prodaje ili zamjene nefinancijske imovine i naknade sa naslova osiguranja</t>
  </si>
  <si>
    <t>PROGRAM P64 1001</t>
  </si>
  <si>
    <t>Aktivnost A100001</t>
  </si>
  <si>
    <t>RASHODI POSLOVANJA</t>
  </si>
  <si>
    <t>3.4.</t>
  </si>
  <si>
    <t>VLASTITI PRIHODI-SŠ</t>
  </si>
  <si>
    <t>službena putovanja</t>
  </si>
  <si>
    <t>namirnice</t>
  </si>
  <si>
    <t xml:space="preserve">uredska oprema i namještaj </t>
  </si>
  <si>
    <t>4.M</t>
  </si>
  <si>
    <t>PRIHODI ZA POSEBNE NAMJENE-SŠ</t>
  </si>
  <si>
    <t>komunalne usluge</t>
  </si>
  <si>
    <t xml:space="preserve">premija osiguranja </t>
  </si>
  <si>
    <t>Ostali nespomenuti rashodi poslovanja</t>
  </si>
  <si>
    <t>Financijski rashodi</t>
  </si>
  <si>
    <t>Strojevi</t>
  </si>
  <si>
    <t>5.L.</t>
  </si>
  <si>
    <t>POMOĆI-SŠ</t>
  </si>
  <si>
    <t>7.4.</t>
  </si>
  <si>
    <t>PRIHOD OD NEFINANCIJSKE IMOVINE</t>
  </si>
  <si>
    <t>Program P16 1001</t>
  </si>
  <si>
    <t>MINIMALNI STANDARDI U SREDNJEM ŠKOLSTVU I UČENIČKOM DOMU-MATERIJALNI I FINANCIJSKI RASHODI</t>
  </si>
  <si>
    <t>Aktivnost/projekt T100001</t>
  </si>
  <si>
    <t>SMJEŠTAJ U ČENIČKIM DOMOVIMA</t>
  </si>
  <si>
    <t>4.2.</t>
  </si>
  <si>
    <t>DECENTRALIZIRANA SREDSTV-SŠ</t>
  </si>
  <si>
    <t>usluga promidžbe</t>
  </si>
  <si>
    <t>Program P16 1003</t>
  </si>
  <si>
    <t>Aktivnost/projekt A100001</t>
  </si>
  <si>
    <t>Program P17 1003</t>
  </si>
  <si>
    <t>POTREBE IZNAD MINIMALNOG STANDARDA</t>
  </si>
  <si>
    <t>TEKUĆE INVESTICIJSKO ODRŽAVANJE U ŠKOLSTVU</t>
  </si>
  <si>
    <t>1.1.</t>
  </si>
  <si>
    <t>OPĆI PRIHODI I PRIMICI</t>
  </si>
  <si>
    <t>Aktivnost/projekt A100002</t>
  </si>
  <si>
    <t>TEKUĆE INVESTICIJSKO ODRŽAVANJE-minimalni standard</t>
  </si>
  <si>
    <t>dodatna ulaganja na građevinskim objektima</t>
  </si>
  <si>
    <t>osobni automobil</t>
  </si>
  <si>
    <t>ostale naknade zaposlenima</t>
  </si>
  <si>
    <t>energija</t>
  </si>
  <si>
    <t>naknade građanima i kućanstvima u naravi</t>
  </si>
  <si>
    <t>3.4 -VLASTITI PRIHODI</t>
  </si>
  <si>
    <t>3.4.- Vlastiti prihodi</t>
  </si>
  <si>
    <t>4.M. Prihodi za posebne namjene-SŠ</t>
  </si>
  <si>
    <t>7.4.- PRIHODI OD NEFIN. IMOVINE</t>
  </si>
  <si>
    <t>7.4.- Prihodi od nefin. imovine</t>
  </si>
  <si>
    <t>5.L. - POMOĆI- SŠ</t>
  </si>
  <si>
    <t>5.l. - Pomoći - SŠ</t>
  </si>
  <si>
    <t>4.2. - DECENTRALIZIRANA SREDSTVA</t>
  </si>
  <si>
    <t>4.2.- Decentralizirana sredstva</t>
  </si>
  <si>
    <t>Predsjednica DO: Snježana Belačić</t>
  </si>
  <si>
    <t>Ravnatelj: Almir Alimanović, prof.</t>
  </si>
  <si>
    <t>PROGRAM 1002</t>
  </si>
  <si>
    <t>KAPITALNO ULAGANJE</t>
  </si>
  <si>
    <t xml:space="preserve">Kapitalni projekt </t>
  </si>
  <si>
    <t>Uređenje sanitarnog čvora i spavaonica, sanacija krova, prenamjena dijela zgrade u boravak za učenike</t>
  </si>
  <si>
    <t>Izvor 4.2.</t>
  </si>
  <si>
    <t>Decentralizirana sredstva</t>
  </si>
  <si>
    <t>Rashodi za dodatna ulaganja na nefinancijskoj imovini</t>
  </si>
  <si>
    <t>Dodatna ulaganja na građevinskim objektima</t>
  </si>
  <si>
    <t>4.2./1.1.</t>
  </si>
  <si>
    <t xml:space="preserve">Prihod za kapitalno ulaganje </t>
  </si>
  <si>
    <t>4 KAPITALNA ULAGANJA</t>
  </si>
  <si>
    <t>Tekući plan za 2024.</t>
  </si>
  <si>
    <t>Rebalans 2024.</t>
  </si>
  <si>
    <t>REBALANS 1 2024.</t>
  </si>
  <si>
    <t>Kamate na oročena sredstva i depozite po viđenju</t>
  </si>
  <si>
    <t>Rebalans za 2024.</t>
  </si>
  <si>
    <t>REBALANS-1 2024.</t>
  </si>
  <si>
    <t xml:space="preserve"> 1.1.</t>
  </si>
  <si>
    <t>Tekući projekt T100016</t>
  </si>
  <si>
    <t>KNJIGE ZA ŠKOLSKU KNJIŽNICU</t>
  </si>
  <si>
    <t>Prihod za kapitalno ulaganje-knjige za knjižnicu</t>
  </si>
  <si>
    <t>U Ivanić Gradu, 28.05.2024.</t>
  </si>
  <si>
    <t>KLASA:400-02/24-01/2</t>
  </si>
  <si>
    <t>URBROJ:238-10-52-01-24-1</t>
  </si>
  <si>
    <t>Tekući plan za  2024.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</si>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</sst>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0" fontId="0" fillId="0" borderId="0" xfId="0" applyFont="1"/>
    <xf numFmtId="0" fontId="7" fillId="2" borderId="3" xfId="0" quotePrefix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8" fillId="2" borderId="3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left" vertical="top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2" fontId="3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22" fillId="0" borderId="3" xfId="0" applyFont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Border="1"/>
    <xf numFmtId="0" fontId="23" fillId="0" borderId="3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2" borderId="3" xfId="0" quotePrefix="1" applyFont="1" applyFill="1" applyBorder="1" applyAlignment="1">
      <alignment horizontal="left" vertical="center" wrapText="1"/>
    </xf>
    <xf numFmtId="0" fontId="21" fillId="2" borderId="4" xfId="0" quotePrefix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2" borderId="4" xfId="0" applyNumberFormat="1" applyFont="1" applyFill="1" applyBorder="1" applyAlignment="1">
      <alignment horizontal="right"/>
    </xf>
    <xf numFmtId="0" fontId="0" fillId="0" borderId="3" xfId="0" applyBorder="1"/>
    <xf numFmtId="4" fontId="0" fillId="0" borderId="3" xfId="0" applyNumberFormat="1" applyBorder="1"/>
    <xf numFmtId="0" fontId="0" fillId="0" borderId="0" xfId="0" applyBorder="1"/>
    <xf numFmtId="0" fontId="0" fillId="0" borderId="3" xfId="0" applyBorder="1" applyAlignment="1">
      <alignment wrapText="1"/>
    </xf>
    <xf numFmtId="0" fontId="0" fillId="0" borderId="3" xfId="0" applyFont="1" applyBorder="1" applyAlignment="1">
      <alignment horizontal="left"/>
    </xf>
    <xf numFmtId="2" fontId="6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0" fontId="7" fillId="2" borderId="4" xfId="0" quotePrefix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center" wrapText="1"/>
    </xf>
    <xf numFmtId="0" fontId="25" fillId="0" borderId="3" xfId="0" applyFont="1" applyBorder="1" applyAlignment="1">
      <alignment wrapText="1"/>
    </xf>
    <xf numFmtId="2" fontId="6" fillId="2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 applyProtection="1">
      <alignment horizontal="right" wrapText="1"/>
    </xf>
    <xf numFmtId="2" fontId="6" fillId="0" borderId="3" xfId="0" applyNumberFormat="1" applyFont="1" applyFill="1" applyBorder="1" applyAlignment="1" applyProtection="1">
      <alignment horizontal="right" wrapText="1"/>
    </xf>
    <xf numFmtId="2" fontId="3" fillId="0" borderId="3" xfId="0" applyNumberFormat="1" applyFont="1" applyFill="1" applyBorder="1" applyAlignment="1" applyProtection="1">
      <alignment horizontal="right" wrapText="1"/>
    </xf>
    <xf numFmtId="2" fontId="6" fillId="0" borderId="4" xfId="0" applyNumberFormat="1" applyFont="1" applyFill="1" applyBorder="1" applyAlignment="1" applyProtection="1">
      <alignment horizontal="right" vertical="center" wrapText="1"/>
    </xf>
    <xf numFmtId="0" fontId="12" fillId="0" borderId="0" xfId="0" applyFont="1"/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2" fontId="6" fillId="5" borderId="4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2" fontId="6" fillId="3" borderId="4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0" fillId="0" borderId="3" xfId="0" applyNumberFormat="1" applyBorder="1"/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2" fontId="0" fillId="0" borderId="3" xfId="0" applyNumberFormat="1" applyFont="1" applyBorder="1"/>
    <xf numFmtId="2" fontId="0" fillId="0" borderId="3" xfId="0" applyNumberFormat="1" applyBorder="1" applyAlignment="1">
      <alignment horizontal="left"/>
    </xf>
    <xf numFmtId="2" fontId="25" fillId="0" borderId="3" xfId="0" applyNumberFormat="1" applyFont="1" applyBorder="1" applyAlignment="1">
      <alignment wrapText="1"/>
    </xf>
    <xf numFmtId="2" fontId="1" fillId="0" borderId="3" xfId="0" applyNumberFormat="1" applyFont="1" applyBorder="1"/>
    <xf numFmtId="4" fontId="7" fillId="2" borderId="3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2" fontId="3" fillId="2" borderId="0" xfId="0" applyNumberFormat="1" applyFont="1" applyFill="1" applyBorder="1" applyAlignment="1">
      <alignment horizontal="right"/>
    </xf>
    <xf numFmtId="2" fontId="0" fillId="0" borderId="0" xfId="0" applyNumberFormat="1" applyFont="1" applyBorder="1"/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quotePrefix="1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workbookViewId="0">
      <selection activeCell="F45" sqref="F45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143" t="s">
        <v>182</v>
      </c>
      <c r="B1" s="143"/>
      <c r="C1" s="143"/>
      <c r="D1" s="143"/>
      <c r="E1" s="143"/>
      <c r="F1" s="143"/>
      <c r="G1" s="143"/>
      <c r="H1" s="143"/>
      <c r="I1" s="143"/>
    </row>
    <row r="2" spans="1:9" ht="18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ht="15.75" x14ac:dyDescent="0.25">
      <c r="A3" s="143" t="s">
        <v>22</v>
      </c>
      <c r="B3" s="143"/>
      <c r="C3" s="143"/>
      <c r="D3" s="143"/>
      <c r="E3" s="143"/>
      <c r="F3" s="143"/>
      <c r="G3" s="143"/>
      <c r="H3" s="143"/>
      <c r="I3" s="144"/>
    </row>
    <row r="4" spans="1:9" ht="18" x14ac:dyDescent="0.25">
      <c r="A4" s="25"/>
      <c r="B4" s="25"/>
      <c r="C4" s="25"/>
      <c r="D4" s="25"/>
      <c r="E4" s="25"/>
      <c r="F4" s="25"/>
      <c r="G4" s="25"/>
      <c r="H4" s="25"/>
      <c r="I4" s="5"/>
    </row>
    <row r="5" spans="1:9" ht="15.75" x14ac:dyDescent="0.25">
      <c r="A5" s="143" t="s">
        <v>28</v>
      </c>
      <c r="B5" s="145"/>
      <c r="C5" s="145"/>
      <c r="D5" s="145"/>
      <c r="E5" s="145"/>
      <c r="F5" s="145"/>
      <c r="G5" s="145"/>
      <c r="H5" s="145"/>
      <c r="I5" s="145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7"/>
    </row>
    <row r="7" spans="1:9" x14ac:dyDescent="0.25">
      <c r="A7" s="30"/>
      <c r="B7" s="31"/>
      <c r="C7" s="31"/>
      <c r="D7" s="32"/>
      <c r="E7" s="33"/>
      <c r="F7" s="3" t="s">
        <v>40</v>
      </c>
      <c r="G7" s="3" t="s">
        <v>39</v>
      </c>
      <c r="H7" s="3" t="s">
        <v>193</v>
      </c>
      <c r="I7" s="3" t="s">
        <v>181</v>
      </c>
    </row>
    <row r="8" spans="1:9" x14ac:dyDescent="0.25">
      <c r="A8" s="146" t="s">
        <v>0</v>
      </c>
      <c r="B8" s="147"/>
      <c r="C8" s="147"/>
      <c r="D8" s="147"/>
      <c r="E8" s="148"/>
      <c r="F8" s="34">
        <f>F9+F10</f>
        <v>693781.94</v>
      </c>
      <c r="G8" s="34">
        <f t="shared" ref="G8" si="0">G9+G10</f>
        <v>745764.58</v>
      </c>
      <c r="H8" s="34">
        <f>(H11+H9)</f>
        <v>1942959.75</v>
      </c>
      <c r="I8" s="34">
        <v>1930674.51</v>
      </c>
    </row>
    <row r="9" spans="1:9" x14ac:dyDescent="0.25">
      <c r="A9" s="149" t="s">
        <v>42</v>
      </c>
      <c r="B9" s="150"/>
      <c r="C9" s="150"/>
      <c r="D9" s="150"/>
      <c r="E9" s="142"/>
      <c r="F9" s="35">
        <v>693781.94</v>
      </c>
      <c r="G9" s="35">
        <v>745764.58</v>
      </c>
      <c r="H9" s="35">
        <v>947538.75</v>
      </c>
      <c r="I9" s="34">
        <v>935254</v>
      </c>
    </row>
    <row r="10" spans="1:9" x14ac:dyDescent="0.25">
      <c r="A10" s="151" t="s">
        <v>43</v>
      </c>
      <c r="B10" s="142"/>
      <c r="C10" s="142"/>
      <c r="D10" s="142"/>
      <c r="E10" s="142"/>
      <c r="F10" s="35">
        <v>0</v>
      </c>
      <c r="G10" s="35">
        <v>0</v>
      </c>
      <c r="H10" s="35">
        <v>0</v>
      </c>
      <c r="I10" s="35">
        <v>0</v>
      </c>
    </row>
    <row r="11" spans="1:9" x14ac:dyDescent="0.25">
      <c r="A11" s="149" t="s">
        <v>42</v>
      </c>
      <c r="B11" s="150"/>
      <c r="C11" s="150"/>
      <c r="D11" s="150"/>
      <c r="E11" s="142"/>
      <c r="F11" s="35">
        <v>0</v>
      </c>
      <c r="G11" s="35">
        <v>0</v>
      </c>
      <c r="H11" s="35">
        <v>995421</v>
      </c>
      <c r="I11" s="35">
        <v>995421</v>
      </c>
    </row>
    <row r="12" spans="1:9" x14ac:dyDescent="0.25">
      <c r="A12" s="37" t="s">
        <v>1</v>
      </c>
      <c r="B12" s="45"/>
      <c r="C12" s="45"/>
      <c r="D12" s="45"/>
      <c r="E12" s="45"/>
      <c r="F12" s="34">
        <f>F13+F14</f>
        <v>693781.94</v>
      </c>
      <c r="G12" s="34">
        <f t="shared" ref="G12" si="1">G13+G14</f>
        <v>745764.58</v>
      </c>
      <c r="H12" s="34">
        <f>(H13+H14+H15)</f>
        <v>1942959.81</v>
      </c>
      <c r="I12" s="34">
        <f t="shared" ref="I12" si="2">(I13+I14+I15)</f>
        <v>1930675.05</v>
      </c>
    </row>
    <row r="13" spans="1:9" x14ac:dyDescent="0.25">
      <c r="A13" s="152" t="s">
        <v>44</v>
      </c>
      <c r="B13" s="150"/>
      <c r="C13" s="150"/>
      <c r="D13" s="150"/>
      <c r="E13" s="150"/>
      <c r="F13" s="35">
        <v>665866.6</v>
      </c>
      <c r="G13" s="35">
        <v>715552.7</v>
      </c>
      <c r="H13" s="35">
        <v>921814.29</v>
      </c>
      <c r="I13" s="35">
        <v>909228.99</v>
      </c>
    </row>
    <row r="14" spans="1:9" x14ac:dyDescent="0.25">
      <c r="A14" s="141" t="s">
        <v>45</v>
      </c>
      <c r="B14" s="142"/>
      <c r="C14" s="142"/>
      <c r="D14" s="142"/>
      <c r="E14" s="142"/>
      <c r="F14" s="46">
        <v>27915.34</v>
      </c>
      <c r="G14" s="46">
        <v>30211.88</v>
      </c>
      <c r="H14" s="46">
        <v>25724.46</v>
      </c>
      <c r="I14" s="46">
        <v>26025</v>
      </c>
    </row>
    <row r="15" spans="1:9" x14ac:dyDescent="0.25">
      <c r="A15" s="125" t="s">
        <v>179</v>
      </c>
      <c r="B15" s="126"/>
      <c r="C15" s="126"/>
      <c r="D15" s="126"/>
      <c r="E15" s="126"/>
      <c r="F15" s="46">
        <v>0</v>
      </c>
      <c r="G15" s="46">
        <v>0</v>
      </c>
      <c r="H15" s="46">
        <v>995421.06</v>
      </c>
      <c r="I15" s="46">
        <v>995421.06</v>
      </c>
    </row>
    <row r="16" spans="1:9" x14ac:dyDescent="0.25">
      <c r="A16" s="153" t="s">
        <v>64</v>
      </c>
      <c r="B16" s="147"/>
      <c r="C16" s="147"/>
      <c r="D16" s="147"/>
      <c r="E16" s="147"/>
      <c r="F16" s="34">
        <f>F8-F12</f>
        <v>0</v>
      </c>
      <c r="G16" s="34">
        <f>G8-G12</f>
        <v>0</v>
      </c>
      <c r="H16" s="34"/>
      <c r="I16" s="34"/>
    </row>
    <row r="17" spans="1:9" ht="18" x14ac:dyDescent="0.25">
      <c r="A17" s="25"/>
      <c r="B17" s="23"/>
      <c r="C17" s="23"/>
      <c r="D17" s="23"/>
      <c r="E17" s="23"/>
      <c r="F17" s="23"/>
      <c r="G17" s="23"/>
      <c r="H17" s="24"/>
      <c r="I17" s="24"/>
    </row>
    <row r="18" spans="1:9" ht="15.75" x14ac:dyDescent="0.25">
      <c r="A18" s="143" t="s">
        <v>29</v>
      </c>
      <c r="B18" s="145"/>
      <c r="C18" s="145"/>
      <c r="D18" s="145"/>
      <c r="E18" s="145"/>
      <c r="F18" s="145"/>
      <c r="G18" s="145"/>
      <c r="H18" s="145"/>
      <c r="I18" s="145"/>
    </row>
    <row r="19" spans="1:9" ht="18" x14ac:dyDescent="0.25">
      <c r="A19" s="25"/>
      <c r="B19" s="23"/>
      <c r="C19" s="23"/>
      <c r="D19" s="23"/>
      <c r="E19" s="23"/>
      <c r="F19" s="23"/>
      <c r="G19" s="23"/>
      <c r="H19" s="24"/>
      <c r="I19" s="24"/>
    </row>
    <row r="20" spans="1:9" x14ac:dyDescent="0.25">
      <c r="A20" s="30"/>
      <c r="B20" s="31"/>
      <c r="C20" s="31"/>
      <c r="D20" s="32"/>
      <c r="E20" s="33"/>
      <c r="F20" s="3" t="s">
        <v>40</v>
      </c>
      <c r="G20" s="3" t="s">
        <v>39</v>
      </c>
      <c r="H20" s="3" t="s">
        <v>193</v>
      </c>
      <c r="I20" s="3" t="s">
        <v>181</v>
      </c>
    </row>
    <row r="21" spans="1:9" x14ac:dyDescent="0.25">
      <c r="A21" s="141" t="s">
        <v>46</v>
      </c>
      <c r="B21" s="142"/>
      <c r="C21" s="142"/>
      <c r="D21" s="142"/>
      <c r="E21" s="142"/>
      <c r="F21" s="46"/>
      <c r="G21" s="46"/>
      <c r="H21" s="46"/>
      <c r="I21" s="46"/>
    </row>
    <row r="22" spans="1:9" x14ac:dyDescent="0.25">
      <c r="A22" s="141" t="s">
        <v>47</v>
      </c>
      <c r="B22" s="142"/>
      <c r="C22" s="142"/>
      <c r="D22" s="142"/>
      <c r="E22" s="142"/>
      <c r="F22" s="46"/>
      <c r="G22" s="46"/>
      <c r="H22" s="46"/>
      <c r="I22" s="46"/>
    </row>
    <row r="23" spans="1:9" x14ac:dyDescent="0.25">
      <c r="A23" s="153" t="s">
        <v>2</v>
      </c>
      <c r="B23" s="147"/>
      <c r="C23" s="147"/>
      <c r="D23" s="147"/>
      <c r="E23" s="147"/>
      <c r="F23" s="34">
        <f>F21-F22</f>
        <v>0</v>
      </c>
      <c r="G23" s="34">
        <f t="shared" ref="G23:I23" si="3">G21-G22</f>
        <v>0</v>
      </c>
      <c r="H23" s="34">
        <f t="shared" si="3"/>
        <v>0</v>
      </c>
      <c r="I23" s="34">
        <f t="shared" si="3"/>
        <v>0</v>
      </c>
    </row>
    <row r="24" spans="1:9" x14ac:dyDescent="0.25">
      <c r="A24" s="153" t="s">
        <v>65</v>
      </c>
      <c r="B24" s="147"/>
      <c r="C24" s="147"/>
      <c r="D24" s="147"/>
      <c r="E24" s="147"/>
      <c r="F24" s="34">
        <f>F16+F23</f>
        <v>0</v>
      </c>
      <c r="G24" s="34">
        <f t="shared" ref="G24:I24" si="4">G16+G23</f>
        <v>0</v>
      </c>
      <c r="H24" s="34">
        <f t="shared" si="4"/>
        <v>0</v>
      </c>
      <c r="I24" s="34">
        <f t="shared" si="4"/>
        <v>0</v>
      </c>
    </row>
    <row r="25" spans="1:9" ht="18" x14ac:dyDescent="0.25">
      <c r="A25" s="22"/>
      <c r="B25" s="23"/>
      <c r="C25" s="23"/>
      <c r="D25" s="23"/>
      <c r="E25" s="23"/>
      <c r="F25" s="23"/>
      <c r="G25" s="23"/>
      <c r="H25" s="24"/>
      <c r="I25" s="24"/>
    </row>
    <row r="26" spans="1:9" ht="15.75" x14ac:dyDescent="0.25">
      <c r="A26" s="143" t="s">
        <v>66</v>
      </c>
      <c r="B26" s="145"/>
      <c r="C26" s="145"/>
      <c r="D26" s="145"/>
      <c r="E26" s="145"/>
      <c r="F26" s="145"/>
      <c r="G26" s="145"/>
      <c r="H26" s="145"/>
      <c r="I26" s="145"/>
    </row>
    <row r="27" spans="1:9" ht="15.75" x14ac:dyDescent="0.25">
      <c r="A27" s="43"/>
      <c r="B27" s="44"/>
      <c r="C27" s="44"/>
      <c r="D27" s="44"/>
      <c r="E27" s="44"/>
      <c r="F27" s="44"/>
      <c r="G27" s="44"/>
      <c r="H27" s="44"/>
      <c r="I27" s="44"/>
    </row>
    <row r="28" spans="1:9" x14ac:dyDescent="0.25">
      <c r="A28" s="30"/>
      <c r="B28" s="31"/>
      <c r="C28" s="31"/>
      <c r="D28" s="32"/>
      <c r="E28" s="33"/>
      <c r="F28" s="3" t="s">
        <v>40</v>
      </c>
      <c r="G28" s="3" t="s">
        <v>39</v>
      </c>
      <c r="H28" s="3" t="s">
        <v>193</v>
      </c>
      <c r="I28" s="3" t="s">
        <v>181</v>
      </c>
    </row>
    <row r="29" spans="1:9" ht="15" customHeight="1" x14ac:dyDescent="0.25">
      <c r="A29" s="156" t="s">
        <v>67</v>
      </c>
      <c r="B29" s="157"/>
      <c r="C29" s="157"/>
      <c r="D29" s="157"/>
      <c r="E29" s="158"/>
      <c r="F29" s="47">
        <v>5236.2</v>
      </c>
      <c r="G29" s="47">
        <v>5236</v>
      </c>
      <c r="H29" s="47">
        <v>4307.2700000000004</v>
      </c>
      <c r="I29" s="47">
        <v>4307.2700000000004</v>
      </c>
    </row>
    <row r="30" spans="1:9" ht="15" customHeight="1" x14ac:dyDescent="0.25">
      <c r="A30" s="153" t="s">
        <v>68</v>
      </c>
      <c r="B30" s="147"/>
      <c r="C30" s="147"/>
      <c r="D30" s="147"/>
      <c r="E30" s="147"/>
      <c r="F30" s="48">
        <f>F24+F29</f>
        <v>5236.2</v>
      </c>
      <c r="G30" s="48">
        <f t="shared" ref="G30:I30" si="5">G24+G29</f>
        <v>5236</v>
      </c>
      <c r="H30" s="48">
        <f t="shared" si="5"/>
        <v>4307.2700000000004</v>
      </c>
      <c r="I30" s="48">
        <f t="shared" si="5"/>
        <v>4307.2700000000004</v>
      </c>
    </row>
    <row r="31" spans="1:9" ht="45" customHeight="1" x14ac:dyDescent="0.25">
      <c r="A31" s="146" t="s">
        <v>69</v>
      </c>
      <c r="B31" s="159"/>
      <c r="C31" s="159"/>
      <c r="D31" s="159"/>
      <c r="E31" s="160"/>
      <c r="F31" s="48">
        <f>F16+F23+F29-F30</f>
        <v>0</v>
      </c>
      <c r="G31" s="48">
        <f t="shared" ref="G31:I31" si="6">G16+G23+G29-G30</f>
        <v>0</v>
      </c>
      <c r="H31" s="48">
        <f t="shared" si="6"/>
        <v>0</v>
      </c>
      <c r="I31" s="48">
        <f t="shared" si="6"/>
        <v>0</v>
      </c>
    </row>
    <row r="32" spans="1:9" ht="15.75" x14ac:dyDescent="0.25">
      <c r="A32" s="49"/>
      <c r="B32" s="50"/>
      <c r="C32" s="50"/>
      <c r="D32" s="50"/>
      <c r="E32" s="50"/>
      <c r="F32" s="50"/>
      <c r="G32" s="50"/>
      <c r="H32" s="50"/>
      <c r="I32" s="50"/>
    </row>
    <row r="33" spans="1:9" ht="15.75" x14ac:dyDescent="0.25">
      <c r="A33" s="161" t="s">
        <v>63</v>
      </c>
      <c r="B33" s="161"/>
      <c r="C33" s="161"/>
      <c r="D33" s="161"/>
      <c r="E33" s="161"/>
      <c r="F33" s="161"/>
      <c r="G33" s="161"/>
      <c r="H33" s="161"/>
      <c r="I33" s="161"/>
    </row>
    <row r="34" spans="1:9" ht="18" x14ac:dyDescent="0.25">
      <c r="A34" s="51"/>
      <c r="B34" s="52"/>
      <c r="C34" s="52"/>
      <c r="D34" s="52"/>
      <c r="E34" s="52"/>
      <c r="F34" s="52"/>
      <c r="G34" s="52"/>
      <c r="H34" s="53"/>
      <c r="I34" s="53"/>
    </row>
    <row r="35" spans="1:9" x14ac:dyDescent="0.25">
      <c r="A35" s="54"/>
      <c r="B35" s="55"/>
      <c r="C35" s="55"/>
      <c r="D35" s="56"/>
      <c r="E35" s="57"/>
      <c r="F35" s="58" t="s">
        <v>40</v>
      </c>
      <c r="G35" s="58" t="s">
        <v>39</v>
      </c>
      <c r="H35" s="3" t="s">
        <v>193</v>
      </c>
      <c r="I35" s="3" t="s">
        <v>181</v>
      </c>
    </row>
    <row r="36" spans="1:9" x14ac:dyDescent="0.25">
      <c r="A36" s="156" t="s">
        <v>67</v>
      </c>
      <c r="B36" s="157"/>
      <c r="C36" s="157"/>
      <c r="D36" s="157"/>
      <c r="E36" s="158"/>
      <c r="F36" s="47">
        <v>0</v>
      </c>
      <c r="G36" s="47">
        <f>F39</f>
        <v>0</v>
      </c>
      <c r="H36" s="47">
        <f>G39</f>
        <v>0</v>
      </c>
      <c r="I36" s="47">
        <f>H39</f>
        <v>0</v>
      </c>
    </row>
    <row r="37" spans="1:9" ht="28.5" customHeight="1" x14ac:dyDescent="0.25">
      <c r="A37" s="156" t="s">
        <v>70</v>
      </c>
      <c r="B37" s="157"/>
      <c r="C37" s="157"/>
      <c r="D37" s="157"/>
      <c r="E37" s="158"/>
      <c r="F37" s="47">
        <v>0</v>
      </c>
      <c r="G37" s="47">
        <v>0</v>
      </c>
      <c r="H37" s="47">
        <v>0</v>
      </c>
      <c r="I37" s="47">
        <v>0</v>
      </c>
    </row>
    <row r="38" spans="1:9" x14ac:dyDescent="0.25">
      <c r="A38" s="156" t="s">
        <v>71</v>
      </c>
      <c r="B38" s="162"/>
      <c r="C38" s="162"/>
      <c r="D38" s="162"/>
      <c r="E38" s="163"/>
      <c r="F38" s="47">
        <v>0</v>
      </c>
      <c r="G38" s="47">
        <v>0</v>
      </c>
      <c r="H38" s="47">
        <v>0</v>
      </c>
      <c r="I38" s="47">
        <v>0</v>
      </c>
    </row>
    <row r="39" spans="1:9" ht="15" customHeight="1" x14ac:dyDescent="0.25">
      <c r="A39" s="153" t="s">
        <v>68</v>
      </c>
      <c r="B39" s="147"/>
      <c r="C39" s="147"/>
      <c r="D39" s="147"/>
      <c r="E39" s="147"/>
      <c r="F39" s="36">
        <f>F36-F37+F38</f>
        <v>0</v>
      </c>
      <c r="G39" s="36">
        <f t="shared" ref="G39:I39" si="7">G36-G37+G38</f>
        <v>0</v>
      </c>
      <c r="H39" s="36">
        <f t="shared" si="7"/>
        <v>0</v>
      </c>
      <c r="I39" s="36">
        <f t="shared" si="7"/>
        <v>0</v>
      </c>
    </row>
    <row r="40" spans="1:9" ht="17.25" customHeight="1" x14ac:dyDescent="0.25"/>
    <row r="41" spans="1:9" x14ac:dyDescent="0.25">
      <c r="A41" s="154" t="s">
        <v>41</v>
      </c>
      <c r="B41" s="155"/>
      <c r="C41" s="155"/>
      <c r="D41" s="155"/>
      <c r="E41" s="155"/>
      <c r="F41" s="155"/>
      <c r="G41" s="155"/>
      <c r="H41" s="155"/>
      <c r="I41" s="155"/>
    </row>
    <row r="42" spans="1:9" ht="9" customHeight="1" x14ac:dyDescent="0.25"/>
    <row r="44" spans="1:9" x14ac:dyDescent="0.25">
      <c r="A44" s="116" t="s">
        <v>191</v>
      </c>
      <c r="B44" s="116"/>
      <c r="C44" s="116"/>
      <c r="D44" s="116"/>
      <c r="E44" s="116" t="s">
        <v>167</v>
      </c>
      <c r="F44" s="116"/>
      <c r="G44" s="116" t="s">
        <v>168</v>
      </c>
      <c r="H44" s="116"/>
    </row>
    <row r="45" spans="1:9" x14ac:dyDescent="0.25">
      <c r="A45" s="116" t="s">
        <v>192</v>
      </c>
      <c r="B45" s="116"/>
      <c r="C45" s="116"/>
      <c r="D45" s="116"/>
      <c r="E45" s="116"/>
      <c r="F45" s="116"/>
      <c r="G45" s="116"/>
      <c r="H45" s="116"/>
    </row>
    <row r="46" spans="1:9" x14ac:dyDescent="0.25">
      <c r="A46" s="116" t="s">
        <v>190</v>
      </c>
      <c r="B46" s="116"/>
      <c r="C46" s="116"/>
      <c r="D46" s="116"/>
      <c r="E46" s="116"/>
      <c r="F46" s="116"/>
      <c r="G46" s="116"/>
      <c r="H46" s="116"/>
    </row>
  </sheetData>
  <mergeCells count="25">
    <mergeCell ref="A41:I41"/>
    <mergeCell ref="A23:E23"/>
    <mergeCell ref="A24:E24"/>
    <mergeCell ref="A26:I26"/>
    <mergeCell ref="A29:E29"/>
    <mergeCell ref="A30:E30"/>
    <mergeCell ref="A31:E31"/>
    <mergeCell ref="A33:I33"/>
    <mergeCell ref="A36:E36"/>
    <mergeCell ref="A37:E37"/>
    <mergeCell ref="A38:E38"/>
    <mergeCell ref="A39:E39"/>
    <mergeCell ref="A22:E22"/>
    <mergeCell ref="A1:I1"/>
    <mergeCell ref="A3:I3"/>
    <mergeCell ref="A5:I5"/>
    <mergeCell ref="A8:E8"/>
    <mergeCell ref="A9:E9"/>
    <mergeCell ref="A10:E10"/>
    <mergeCell ref="A13:E13"/>
    <mergeCell ref="A14:E14"/>
    <mergeCell ref="A16:E16"/>
    <mergeCell ref="A18:I18"/>
    <mergeCell ref="A21:E21"/>
    <mergeCell ref="A11:E11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8"/>
  <sheetViews>
    <sheetView topLeftCell="A61" workbookViewId="0">
      <selection activeCell="A76" sqref="A76:C7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0.140625" style="71" customWidth="1"/>
    <col min="4" max="4" width="33.42578125" customWidth="1"/>
    <col min="5" max="5" width="21.85546875" customWidth="1"/>
    <col min="6" max="6" width="18.28515625" style="77" customWidth="1"/>
    <col min="7" max="7" width="22.28515625" style="77" customWidth="1"/>
    <col min="8" max="8" width="19.28515625" style="77" customWidth="1"/>
  </cols>
  <sheetData>
    <row r="1" spans="1:8" ht="42" customHeight="1" x14ac:dyDescent="0.25">
      <c r="A1" s="143" t="s">
        <v>182</v>
      </c>
      <c r="B1" s="143"/>
      <c r="C1" s="143"/>
      <c r="D1" s="143"/>
      <c r="E1" s="143"/>
      <c r="F1" s="143"/>
      <c r="G1" s="143"/>
      <c r="H1" s="143"/>
    </row>
    <row r="2" spans="1:8" ht="18" customHeight="1" x14ac:dyDescent="0.25">
      <c r="A2" s="4"/>
      <c r="B2" s="4"/>
      <c r="C2" s="23"/>
      <c r="D2" s="4"/>
      <c r="E2" s="4"/>
      <c r="F2" s="73"/>
      <c r="G2" s="73"/>
      <c r="H2" s="73"/>
    </row>
    <row r="3" spans="1:8" ht="15.75" customHeight="1" x14ac:dyDescent="0.25">
      <c r="A3" s="143" t="s">
        <v>22</v>
      </c>
      <c r="B3" s="143"/>
      <c r="C3" s="143"/>
      <c r="D3" s="143"/>
      <c r="E3" s="143"/>
      <c r="F3" s="143"/>
      <c r="G3" s="143"/>
      <c r="H3" s="143"/>
    </row>
    <row r="4" spans="1:8" ht="18" x14ac:dyDescent="0.25">
      <c r="A4" s="4"/>
      <c r="B4" s="4"/>
      <c r="C4" s="23"/>
      <c r="D4" s="4"/>
      <c r="E4" s="4"/>
      <c r="F4" s="73"/>
      <c r="G4" s="73"/>
      <c r="H4" s="74"/>
    </row>
    <row r="5" spans="1:8" ht="18" customHeight="1" x14ac:dyDescent="0.25">
      <c r="A5" s="143" t="s">
        <v>4</v>
      </c>
      <c r="B5" s="143"/>
      <c r="C5" s="143"/>
      <c r="D5" s="143"/>
      <c r="E5" s="143"/>
      <c r="F5" s="143"/>
      <c r="G5" s="143"/>
      <c r="H5" s="143"/>
    </row>
    <row r="6" spans="1:8" ht="18" x14ac:dyDescent="0.25">
      <c r="A6" s="4"/>
      <c r="B6" s="4"/>
      <c r="C6" s="23"/>
      <c r="D6" s="4"/>
      <c r="E6" s="4"/>
      <c r="F6" s="73"/>
      <c r="G6" s="73"/>
      <c r="H6" s="74"/>
    </row>
    <row r="7" spans="1:8" ht="15.75" customHeight="1" x14ac:dyDescent="0.25">
      <c r="A7" s="143" t="s">
        <v>48</v>
      </c>
      <c r="B7" s="143"/>
      <c r="C7" s="143"/>
      <c r="D7" s="143"/>
      <c r="E7" s="143"/>
      <c r="F7" s="143"/>
      <c r="G7" s="143"/>
      <c r="H7" s="143"/>
    </row>
    <row r="8" spans="1:8" ht="18" x14ac:dyDescent="0.25">
      <c r="A8" s="4"/>
      <c r="B8" s="4"/>
      <c r="C8" s="23"/>
      <c r="D8" s="4"/>
      <c r="E8" s="4"/>
      <c r="F8" s="73"/>
      <c r="G8" s="73"/>
      <c r="H8" s="74"/>
    </row>
    <row r="9" spans="1:8" x14ac:dyDescent="0.25">
      <c r="A9" s="21" t="s">
        <v>5</v>
      </c>
      <c r="B9" s="20" t="s">
        <v>6</v>
      </c>
      <c r="C9" s="68"/>
      <c r="D9" s="20" t="s">
        <v>3</v>
      </c>
      <c r="E9" s="20" t="s">
        <v>38</v>
      </c>
      <c r="F9" s="75" t="s">
        <v>39</v>
      </c>
      <c r="G9" s="75" t="s">
        <v>180</v>
      </c>
      <c r="H9" s="75" t="s">
        <v>181</v>
      </c>
    </row>
    <row r="10" spans="1:8" x14ac:dyDescent="0.25">
      <c r="A10" s="39"/>
      <c r="B10" s="40"/>
      <c r="C10" s="69"/>
      <c r="D10" s="38" t="s">
        <v>0</v>
      </c>
      <c r="E10" s="100">
        <v>693781.94</v>
      </c>
      <c r="F10" s="82">
        <f>(F11)</f>
        <v>745764.58</v>
      </c>
      <c r="G10" s="82">
        <f t="shared" ref="G10:H10" si="0">(G11)</f>
        <v>1964195.46</v>
      </c>
      <c r="H10" s="82">
        <f t="shared" si="0"/>
        <v>1930674.51</v>
      </c>
    </row>
    <row r="11" spans="1:8" ht="15.75" customHeight="1" x14ac:dyDescent="0.25">
      <c r="A11" s="11">
        <v>6</v>
      </c>
      <c r="B11" s="11"/>
      <c r="C11" s="16"/>
      <c r="D11" s="11" t="s">
        <v>7</v>
      </c>
      <c r="E11" s="100">
        <f>(E12+E14+E17+E19+E21)</f>
        <v>693781.94000000006</v>
      </c>
      <c r="F11" s="80">
        <f>(F12+F14+F17+F19+F21+F25)</f>
        <v>745764.58</v>
      </c>
      <c r="G11" s="80">
        <f>(G12+G14+G17+G19+G21+G25+G23)</f>
        <v>1964195.46</v>
      </c>
      <c r="H11" s="80">
        <v>1930674.51</v>
      </c>
    </row>
    <row r="12" spans="1:8" ht="25.5" x14ac:dyDescent="0.25">
      <c r="A12" s="11"/>
      <c r="B12" s="16">
        <v>63</v>
      </c>
      <c r="C12" s="16"/>
      <c r="D12" s="16" t="s">
        <v>31</v>
      </c>
      <c r="E12" s="106">
        <v>472203.33</v>
      </c>
      <c r="F12" s="80">
        <v>486550.29</v>
      </c>
      <c r="G12" s="80">
        <v>704380.86</v>
      </c>
      <c r="H12" s="80">
        <v>704380.86</v>
      </c>
    </row>
    <row r="13" spans="1:8" ht="25.5" x14ac:dyDescent="0.25">
      <c r="A13" s="12"/>
      <c r="B13" s="28"/>
      <c r="C13" s="12">
        <v>6361</v>
      </c>
      <c r="D13" s="72" t="s">
        <v>72</v>
      </c>
      <c r="E13" s="85">
        <v>472203.33</v>
      </c>
      <c r="F13" s="76">
        <v>486550.29</v>
      </c>
      <c r="G13" s="76">
        <v>704380.86</v>
      </c>
      <c r="H13" s="76">
        <v>704380.86</v>
      </c>
    </row>
    <row r="14" spans="1:8" x14ac:dyDescent="0.25">
      <c r="A14" s="12"/>
      <c r="B14" s="28">
        <v>64</v>
      </c>
      <c r="C14" s="12"/>
      <c r="D14" s="72" t="s">
        <v>115</v>
      </c>
      <c r="E14" s="106">
        <v>1327.23</v>
      </c>
      <c r="F14" s="80">
        <v>1327.22</v>
      </c>
      <c r="G14" s="80">
        <v>1327.22</v>
      </c>
      <c r="H14" s="80">
        <v>1344.92</v>
      </c>
    </row>
    <row r="15" spans="1:8" ht="25.5" x14ac:dyDescent="0.25">
      <c r="A15" s="12"/>
      <c r="B15" s="28"/>
      <c r="C15" s="12">
        <v>6413</v>
      </c>
      <c r="D15" s="72" t="s">
        <v>183</v>
      </c>
      <c r="E15" s="106">
        <v>0</v>
      </c>
      <c r="F15" s="80">
        <v>0</v>
      </c>
      <c r="G15" s="80">
        <v>0</v>
      </c>
      <c r="H15" s="80">
        <v>17.7</v>
      </c>
    </row>
    <row r="16" spans="1:8" ht="38.25" x14ac:dyDescent="0.25">
      <c r="A16" s="12"/>
      <c r="B16" s="28"/>
      <c r="C16" s="12" t="s">
        <v>116</v>
      </c>
      <c r="D16" s="72" t="s">
        <v>117</v>
      </c>
      <c r="E16" s="85">
        <v>1327.23</v>
      </c>
      <c r="F16" s="76">
        <v>1327.22</v>
      </c>
      <c r="G16" s="76">
        <v>1327.22</v>
      </c>
      <c r="H16" s="76">
        <v>1327.22</v>
      </c>
    </row>
    <row r="17" spans="1:8" ht="38.25" x14ac:dyDescent="0.25">
      <c r="A17" s="12"/>
      <c r="B17" s="12">
        <v>65</v>
      </c>
      <c r="C17" s="12"/>
      <c r="D17" s="16" t="s">
        <v>73</v>
      </c>
      <c r="E17" s="106">
        <v>78598.45</v>
      </c>
      <c r="F17" s="80">
        <v>78587.67</v>
      </c>
      <c r="G17" s="80">
        <v>78587.67</v>
      </c>
      <c r="H17" s="80">
        <v>78587.67</v>
      </c>
    </row>
    <row r="18" spans="1:8" ht="38.25" x14ac:dyDescent="0.25">
      <c r="A18" s="12"/>
      <c r="B18" s="28"/>
      <c r="C18" s="12">
        <v>6526</v>
      </c>
      <c r="D18" s="16" t="s">
        <v>73</v>
      </c>
      <c r="E18" s="85">
        <v>78598.45</v>
      </c>
      <c r="F18" s="76">
        <v>78587.67</v>
      </c>
      <c r="G18" s="76">
        <v>78587.67</v>
      </c>
      <c r="H18" s="76">
        <v>78587.67</v>
      </c>
    </row>
    <row r="19" spans="1:8" ht="25.5" x14ac:dyDescent="0.25">
      <c r="A19" s="12"/>
      <c r="B19" s="12">
        <v>66</v>
      </c>
      <c r="C19" s="12"/>
      <c r="D19" s="16" t="s">
        <v>74</v>
      </c>
      <c r="E19" s="106">
        <v>8829.7800000000007</v>
      </c>
      <c r="F19" s="80">
        <v>38000</v>
      </c>
      <c r="G19" s="80">
        <v>35000</v>
      </c>
      <c r="H19" s="80">
        <v>35000</v>
      </c>
    </row>
    <row r="20" spans="1:8" ht="38.25" x14ac:dyDescent="0.25">
      <c r="A20" s="12"/>
      <c r="B20" s="28"/>
      <c r="C20" s="12">
        <v>6615</v>
      </c>
      <c r="D20" s="27" t="s">
        <v>75</v>
      </c>
      <c r="E20" s="85">
        <v>8829.7800000000007</v>
      </c>
      <c r="F20" s="76">
        <v>38000</v>
      </c>
      <c r="G20" s="76">
        <v>35000</v>
      </c>
      <c r="H20" s="76">
        <v>35000</v>
      </c>
    </row>
    <row r="21" spans="1:8" ht="25.5" x14ac:dyDescent="0.25">
      <c r="A21" s="12"/>
      <c r="B21" s="12">
        <v>67</v>
      </c>
      <c r="C21" s="12"/>
      <c r="D21" s="16" t="s">
        <v>32</v>
      </c>
      <c r="E21" s="100">
        <v>132823.15</v>
      </c>
      <c r="F21" s="80">
        <v>141259.4</v>
      </c>
      <c r="G21" s="80">
        <v>128213</v>
      </c>
      <c r="H21" s="80">
        <v>115610</v>
      </c>
    </row>
    <row r="22" spans="1:8" ht="38.25" x14ac:dyDescent="0.25">
      <c r="A22" s="12"/>
      <c r="B22" s="12"/>
      <c r="C22" s="12">
        <v>6711</v>
      </c>
      <c r="D22" s="27" t="s">
        <v>76</v>
      </c>
      <c r="E22" s="98">
        <v>132823.15</v>
      </c>
      <c r="F22" s="76">
        <v>141259.4</v>
      </c>
      <c r="G22" s="76">
        <v>128213</v>
      </c>
      <c r="H22" s="76">
        <v>115610</v>
      </c>
    </row>
    <row r="23" spans="1:8" x14ac:dyDescent="0.25">
      <c r="A23" s="12"/>
      <c r="B23" s="12"/>
      <c r="C23" s="12">
        <v>6711</v>
      </c>
      <c r="D23" s="27" t="s">
        <v>178</v>
      </c>
      <c r="E23" s="98"/>
      <c r="F23" s="76"/>
      <c r="G23" s="133">
        <v>1016656.71</v>
      </c>
      <c r="H23" s="139">
        <v>995421.06</v>
      </c>
    </row>
    <row r="24" spans="1:8" ht="25.5" x14ac:dyDescent="0.25">
      <c r="A24" s="12"/>
      <c r="B24" s="12"/>
      <c r="C24" s="12">
        <v>6711</v>
      </c>
      <c r="D24" s="27" t="s">
        <v>189</v>
      </c>
      <c r="E24" s="98">
        <v>0</v>
      </c>
      <c r="F24" s="76">
        <v>0</v>
      </c>
      <c r="G24" s="133">
        <v>0</v>
      </c>
      <c r="H24" s="139">
        <v>300</v>
      </c>
    </row>
    <row r="25" spans="1:8" x14ac:dyDescent="0.25">
      <c r="A25" s="12"/>
      <c r="B25" s="12">
        <v>68</v>
      </c>
      <c r="C25" s="12"/>
      <c r="D25" s="27" t="s">
        <v>98</v>
      </c>
      <c r="E25" s="98">
        <v>0</v>
      </c>
      <c r="F25" s="80">
        <v>40</v>
      </c>
      <c r="G25" s="80">
        <v>30</v>
      </c>
      <c r="H25" s="80">
        <v>30</v>
      </c>
    </row>
    <row r="26" spans="1:8" x14ac:dyDescent="0.25">
      <c r="A26" s="12"/>
      <c r="B26" s="12"/>
      <c r="C26" s="12">
        <v>6831</v>
      </c>
      <c r="D26" s="27" t="s">
        <v>98</v>
      </c>
      <c r="E26" s="98">
        <v>0</v>
      </c>
      <c r="F26" s="76">
        <v>40</v>
      </c>
      <c r="G26" s="76">
        <v>30</v>
      </c>
      <c r="H26" s="76">
        <v>30</v>
      </c>
    </row>
    <row r="27" spans="1:8" ht="15.75" x14ac:dyDescent="0.25">
      <c r="A27" s="143" t="s">
        <v>49</v>
      </c>
      <c r="B27" s="164"/>
      <c r="C27" s="164"/>
      <c r="D27" s="164"/>
      <c r="E27" s="164"/>
      <c r="F27" s="164"/>
      <c r="G27" s="164"/>
      <c r="H27" s="164"/>
    </row>
    <row r="28" spans="1:8" ht="18" x14ac:dyDescent="0.25">
      <c r="A28" s="4"/>
      <c r="B28" s="4"/>
      <c r="C28" s="23"/>
      <c r="D28" s="4"/>
      <c r="E28" s="4"/>
      <c r="F28" s="73"/>
      <c r="G28" s="73"/>
      <c r="H28" s="74"/>
    </row>
    <row r="29" spans="1:8" x14ac:dyDescent="0.25">
      <c r="A29" s="21" t="s">
        <v>5</v>
      </c>
      <c r="B29" s="20" t="s">
        <v>6</v>
      </c>
      <c r="C29" s="68"/>
      <c r="D29" s="20" t="s">
        <v>8</v>
      </c>
      <c r="E29" s="20" t="s">
        <v>38</v>
      </c>
      <c r="F29" s="75" t="s">
        <v>39</v>
      </c>
      <c r="G29" s="75" t="s">
        <v>180</v>
      </c>
      <c r="H29" s="75" t="s">
        <v>181</v>
      </c>
    </row>
    <row r="30" spans="1:8" x14ac:dyDescent="0.25">
      <c r="A30" s="39"/>
      <c r="B30" s="40"/>
      <c r="C30" s="69"/>
      <c r="D30" s="38" t="s">
        <v>1</v>
      </c>
      <c r="E30" s="99">
        <f>(E31+E64)</f>
        <v>693781.94</v>
      </c>
      <c r="F30" s="81">
        <f>(F31+F64)</f>
        <v>745764.58</v>
      </c>
      <c r="G30" s="82">
        <f>(G31+G64)</f>
        <v>1942959.81</v>
      </c>
      <c r="H30" s="82">
        <f t="shared" ref="H30" si="1">(H31+H64)</f>
        <v>1930674.51</v>
      </c>
    </row>
    <row r="31" spans="1:8" ht="15.75" customHeight="1" x14ac:dyDescent="0.25">
      <c r="A31" s="11">
        <v>3</v>
      </c>
      <c r="B31" s="11"/>
      <c r="C31" s="16"/>
      <c r="D31" s="11" t="s">
        <v>9</v>
      </c>
      <c r="E31" s="100">
        <v>665866.6</v>
      </c>
      <c r="F31" s="80">
        <f>(F32+F36+F60)</f>
        <v>715552.7</v>
      </c>
      <c r="G31" s="80">
        <f>(G32+G36+G60)</f>
        <v>921814.29</v>
      </c>
      <c r="H31" s="80">
        <f t="shared" ref="H31" si="2">(H32+H36+H60)</f>
        <v>909228.99</v>
      </c>
    </row>
    <row r="32" spans="1:8" ht="15.75" customHeight="1" x14ac:dyDescent="0.25">
      <c r="A32" s="11"/>
      <c r="B32" s="16">
        <v>31</v>
      </c>
      <c r="C32" s="16"/>
      <c r="D32" s="16" t="s">
        <v>10</v>
      </c>
      <c r="E32" s="98">
        <v>440306.86</v>
      </c>
      <c r="F32" s="80">
        <f>(F33+F34+F35)</f>
        <v>450990.94</v>
      </c>
      <c r="G32" s="80">
        <f>(G33+G34+G35)</f>
        <v>666865.70000000007</v>
      </c>
      <c r="H32" s="80">
        <f t="shared" ref="H32" si="3">(H33+H34+H35)</f>
        <v>666865.70000000007</v>
      </c>
    </row>
    <row r="33" spans="1:9" ht="15.75" customHeight="1" x14ac:dyDescent="0.25">
      <c r="A33" s="11"/>
      <c r="B33" s="16"/>
      <c r="C33" s="16">
        <v>3111</v>
      </c>
      <c r="D33" s="12" t="s">
        <v>77</v>
      </c>
      <c r="E33" s="76">
        <v>364587.83</v>
      </c>
      <c r="F33" s="76">
        <v>371252.2</v>
      </c>
      <c r="G33" s="76">
        <v>556878.30000000005</v>
      </c>
      <c r="H33" s="76">
        <v>556878.30000000005</v>
      </c>
    </row>
    <row r="34" spans="1:9" ht="15.75" customHeight="1" x14ac:dyDescent="0.25">
      <c r="A34" s="11"/>
      <c r="B34" s="16"/>
      <c r="C34" s="16">
        <v>3121</v>
      </c>
      <c r="D34" s="12" t="s">
        <v>78</v>
      </c>
      <c r="E34" s="76">
        <v>16741.66</v>
      </c>
      <c r="F34" s="76">
        <v>19241.419999999998</v>
      </c>
      <c r="G34" s="76">
        <v>19241.419999999998</v>
      </c>
      <c r="H34" s="76">
        <v>19241.419999999998</v>
      </c>
    </row>
    <row r="35" spans="1:9" ht="15.75" customHeight="1" x14ac:dyDescent="0.25">
      <c r="A35" s="11"/>
      <c r="B35" s="16"/>
      <c r="C35" s="16">
        <v>3132</v>
      </c>
      <c r="D35" s="12" t="s">
        <v>79</v>
      </c>
      <c r="E35" s="76">
        <v>58977.37</v>
      </c>
      <c r="F35" s="76">
        <v>60497.32</v>
      </c>
      <c r="G35" s="76">
        <v>90745.98</v>
      </c>
      <c r="H35" s="76">
        <v>90745.98</v>
      </c>
    </row>
    <row r="36" spans="1:9" x14ac:dyDescent="0.25">
      <c r="A36" s="12"/>
      <c r="B36" s="12">
        <v>32</v>
      </c>
      <c r="C36" s="12"/>
      <c r="D36" s="12" t="s">
        <v>25</v>
      </c>
      <c r="E36" s="100">
        <v>224099.79</v>
      </c>
      <c r="F36" s="80">
        <f>(F37+F38+F39+F40+F41+F42+F43+F44+F45+F46+F47+F48+F49+F50+F51+F52+F53+F54+F55+F56+F57+F58+F59)</f>
        <v>262423.00999999995</v>
      </c>
      <c r="G36" s="80">
        <f>(G37+G38+G39+G40+G41+G42+G43+G44+G45+G46+G47+G48+G49+G50+G51+G52+G53+G54+G55+G56+G57+G58+G59)</f>
        <v>252809.83999999997</v>
      </c>
      <c r="H36" s="80">
        <f t="shared" ref="H36" si="4">(H37+H38+H39+H40+H41+H42+H43+H44+H45+H46+H47+H48+H49+H50+H51+H52+H53+H54+H55+H56+H57+H58+H59)</f>
        <v>240194.53999999995</v>
      </c>
    </row>
    <row r="37" spans="1:9" x14ac:dyDescent="0.25">
      <c r="A37" s="12"/>
      <c r="B37" s="12"/>
      <c r="C37" s="12">
        <v>3211</v>
      </c>
      <c r="D37" s="72" t="s">
        <v>80</v>
      </c>
      <c r="E37" s="98">
        <v>517.62</v>
      </c>
      <c r="F37" s="76">
        <v>8077</v>
      </c>
      <c r="G37" s="140">
        <v>8077</v>
      </c>
      <c r="H37" s="76">
        <v>8077</v>
      </c>
    </row>
    <row r="38" spans="1:9" x14ac:dyDescent="0.25">
      <c r="A38" s="12"/>
      <c r="B38" s="12"/>
      <c r="C38" s="12">
        <v>3212</v>
      </c>
      <c r="D38" s="72" t="s">
        <v>81</v>
      </c>
      <c r="E38" s="98">
        <v>7963.37</v>
      </c>
      <c r="F38" s="76">
        <v>8626.9699999999993</v>
      </c>
      <c r="G38" s="76">
        <v>11302.97</v>
      </c>
      <c r="H38" s="76">
        <v>7200</v>
      </c>
    </row>
    <row r="39" spans="1:9" x14ac:dyDescent="0.25">
      <c r="A39" s="12"/>
      <c r="B39" s="12"/>
      <c r="C39" s="12">
        <v>3213</v>
      </c>
      <c r="D39" s="72" t="s">
        <v>82</v>
      </c>
      <c r="E39" s="98">
        <v>796.34</v>
      </c>
      <c r="F39" s="76">
        <v>796.34</v>
      </c>
      <c r="G39" s="76">
        <v>796.34</v>
      </c>
      <c r="H39" s="76">
        <v>796.34</v>
      </c>
    </row>
    <row r="40" spans="1:9" x14ac:dyDescent="0.25">
      <c r="A40" s="12"/>
      <c r="B40" s="12"/>
      <c r="C40" s="12">
        <v>3214</v>
      </c>
      <c r="D40" s="72" t="s">
        <v>83</v>
      </c>
      <c r="E40" s="98">
        <v>398.17</v>
      </c>
      <c r="F40" s="76">
        <v>0</v>
      </c>
      <c r="G40" s="76">
        <v>0</v>
      </c>
      <c r="H40" s="76">
        <v>0</v>
      </c>
    </row>
    <row r="41" spans="1:9" ht="25.5" x14ac:dyDescent="0.25">
      <c r="A41" s="12"/>
      <c r="B41" s="12"/>
      <c r="C41" s="12">
        <v>3221</v>
      </c>
      <c r="D41" s="72" t="s">
        <v>84</v>
      </c>
      <c r="E41" s="98">
        <v>13272.28</v>
      </c>
      <c r="F41" s="76">
        <v>15871</v>
      </c>
      <c r="G41" s="140">
        <v>15871</v>
      </c>
      <c r="H41" s="76">
        <v>11576.69</v>
      </c>
    </row>
    <row r="42" spans="1:9" x14ac:dyDescent="0.25">
      <c r="A42" s="12"/>
      <c r="B42" s="12"/>
      <c r="C42" s="12">
        <v>3222</v>
      </c>
      <c r="D42" s="12" t="s">
        <v>85</v>
      </c>
      <c r="E42" s="98">
        <v>83485.84</v>
      </c>
      <c r="F42" s="76">
        <v>86543.18</v>
      </c>
      <c r="G42" s="76">
        <v>86543.18</v>
      </c>
      <c r="H42" s="140">
        <v>84274.18</v>
      </c>
      <c r="I42" s="195"/>
    </row>
    <row r="43" spans="1:9" x14ac:dyDescent="0.25">
      <c r="A43" s="12"/>
      <c r="B43" s="12"/>
      <c r="C43" s="12">
        <v>3223</v>
      </c>
      <c r="D43" s="12" t="s">
        <v>86</v>
      </c>
      <c r="E43" s="98">
        <v>31847.59</v>
      </c>
      <c r="F43" s="76">
        <v>38489.199999999997</v>
      </c>
      <c r="G43" s="76">
        <v>48489.2</v>
      </c>
      <c r="H43" s="140">
        <v>42437.17</v>
      </c>
    </row>
    <row r="44" spans="1:9" ht="25.5" x14ac:dyDescent="0.25">
      <c r="A44" s="12"/>
      <c r="B44" s="12"/>
      <c r="C44" s="12">
        <v>3224</v>
      </c>
      <c r="D44" s="72" t="s">
        <v>87</v>
      </c>
      <c r="E44" s="98">
        <v>7299.75</v>
      </c>
      <c r="F44" s="76">
        <v>4365.12</v>
      </c>
      <c r="G44" s="76">
        <v>4365.12</v>
      </c>
      <c r="H44" s="140">
        <v>5679.35</v>
      </c>
    </row>
    <row r="45" spans="1:9" x14ac:dyDescent="0.25">
      <c r="A45" s="12"/>
      <c r="B45" s="12"/>
      <c r="C45" s="12">
        <v>3225</v>
      </c>
      <c r="D45" s="72" t="s">
        <v>88</v>
      </c>
      <c r="E45" s="98">
        <v>5308.91</v>
      </c>
      <c r="F45" s="76">
        <v>2052.14</v>
      </c>
      <c r="G45" s="76">
        <v>2052.14</v>
      </c>
      <c r="H45" s="140">
        <v>2052.14</v>
      </c>
    </row>
    <row r="46" spans="1:9" x14ac:dyDescent="0.25">
      <c r="A46" s="12"/>
      <c r="B46" s="12"/>
      <c r="C46" s="12">
        <v>3227</v>
      </c>
      <c r="D46" s="72" t="s">
        <v>89</v>
      </c>
      <c r="E46" s="98">
        <v>663.61</v>
      </c>
      <c r="F46" s="76">
        <v>778.12</v>
      </c>
      <c r="G46" s="76">
        <v>778.12</v>
      </c>
      <c r="H46" s="140">
        <v>778.12</v>
      </c>
    </row>
    <row r="47" spans="1:9" x14ac:dyDescent="0.25">
      <c r="A47" s="12"/>
      <c r="B47" s="28"/>
      <c r="C47" s="12">
        <v>3231</v>
      </c>
      <c r="D47" s="72" t="s">
        <v>90</v>
      </c>
      <c r="E47" s="98">
        <v>7299.75</v>
      </c>
      <c r="F47" s="76">
        <v>3934.15</v>
      </c>
      <c r="G47" s="76">
        <v>3934.15</v>
      </c>
      <c r="H47" s="140">
        <v>3934.15</v>
      </c>
    </row>
    <row r="48" spans="1:9" x14ac:dyDescent="0.25">
      <c r="A48" s="12"/>
      <c r="B48" s="28"/>
      <c r="C48" s="12">
        <v>3232</v>
      </c>
      <c r="D48" s="72" t="s">
        <v>91</v>
      </c>
      <c r="E48" s="98">
        <v>26066.77</v>
      </c>
      <c r="F48" s="76">
        <v>49588.09</v>
      </c>
      <c r="G48" s="76">
        <v>27298.92</v>
      </c>
      <c r="H48" s="140">
        <v>30069.919999999998</v>
      </c>
      <c r="I48" s="195"/>
    </row>
    <row r="49" spans="1:9" x14ac:dyDescent="0.25">
      <c r="A49" s="12"/>
      <c r="B49" s="28"/>
      <c r="C49" s="12">
        <v>3233</v>
      </c>
      <c r="D49" s="72" t="s">
        <v>92</v>
      </c>
      <c r="E49" s="98">
        <v>3318.07</v>
      </c>
      <c r="F49" s="76">
        <v>2654.46</v>
      </c>
      <c r="G49" s="76">
        <v>2654.46</v>
      </c>
      <c r="H49" s="140">
        <v>2654.46</v>
      </c>
    </row>
    <row r="50" spans="1:9" x14ac:dyDescent="0.25">
      <c r="A50" s="12"/>
      <c r="B50" s="28"/>
      <c r="C50" s="12">
        <v>3234</v>
      </c>
      <c r="D50" s="72" t="s">
        <v>93</v>
      </c>
      <c r="E50" s="98">
        <v>7963.37</v>
      </c>
      <c r="F50" s="76">
        <v>5299.75</v>
      </c>
      <c r="G50" s="76">
        <v>5299.75</v>
      </c>
      <c r="H50" s="140">
        <v>5299.75</v>
      </c>
    </row>
    <row r="51" spans="1:9" x14ac:dyDescent="0.25">
      <c r="A51" s="12"/>
      <c r="B51" s="28"/>
      <c r="C51" s="12">
        <v>3236</v>
      </c>
      <c r="D51" s="72" t="s">
        <v>94</v>
      </c>
      <c r="E51" s="98">
        <v>1393.59</v>
      </c>
      <c r="F51" s="76">
        <v>2415.5500000000002</v>
      </c>
      <c r="G51" s="76">
        <v>2415.5500000000002</v>
      </c>
      <c r="H51" s="140">
        <v>2415.5500000000002</v>
      </c>
    </row>
    <row r="52" spans="1:9" x14ac:dyDescent="0.25">
      <c r="A52" s="12"/>
      <c r="B52" s="28"/>
      <c r="C52" s="12">
        <v>3237</v>
      </c>
      <c r="D52" s="72" t="s">
        <v>95</v>
      </c>
      <c r="E52" s="98">
        <v>11945.05</v>
      </c>
      <c r="F52" s="76">
        <v>10645.05</v>
      </c>
      <c r="G52" s="76">
        <v>10645.05</v>
      </c>
      <c r="H52" s="140">
        <v>10662.75</v>
      </c>
      <c r="I52" s="195"/>
    </row>
    <row r="53" spans="1:9" x14ac:dyDescent="0.25">
      <c r="A53" s="12"/>
      <c r="B53" s="28"/>
      <c r="C53" s="12">
        <v>3238</v>
      </c>
      <c r="D53" s="72" t="s">
        <v>96</v>
      </c>
      <c r="E53" s="98">
        <v>6636.14</v>
      </c>
      <c r="F53" s="76">
        <v>4972.84</v>
      </c>
      <c r="G53" s="76">
        <v>4972.84</v>
      </c>
      <c r="H53" s="76">
        <v>4972.84</v>
      </c>
    </row>
    <row r="54" spans="1:9" ht="14.25" customHeight="1" x14ac:dyDescent="0.25">
      <c r="A54" s="12"/>
      <c r="B54" s="28"/>
      <c r="C54" s="12">
        <v>3239</v>
      </c>
      <c r="D54" s="72" t="s">
        <v>97</v>
      </c>
      <c r="E54" s="98">
        <v>398.17</v>
      </c>
      <c r="F54" s="76">
        <v>1092.1099999999999</v>
      </c>
      <c r="G54" s="140">
        <v>1092.1099999999999</v>
      </c>
      <c r="H54" s="76">
        <v>1092.1099999999999</v>
      </c>
    </row>
    <row r="55" spans="1:9" x14ac:dyDescent="0.25">
      <c r="A55" s="12"/>
      <c r="B55" s="28"/>
      <c r="C55" s="12">
        <v>3292</v>
      </c>
      <c r="D55" s="72" t="s">
        <v>99</v>
      </c>
      <c r="E55" s="98">
        <v>5308.91</v>
      </c>
      <c r="F55" s="76">
        <v>5479.51</v>
      </c>
      <c r="G55" s="76">
        <v>5479.51</v>
      </c>
      <c r="H55" s="76">
        <v>5479.51</v>
      </c>
    </row>
    <row r="56" spans="1:9" x14ac:dyDescent="0.25">
      <c r="A56" s="12"/>
      <c r="B56" s="28"/>
      <c r="C56" s="12">
        <v>3293</v>
      </c>
      <c r="D56" s="72" t="s">
        <v>100</v>
      </c>
      <c r="E56" s="98">
        <v>132.72999999999999</v>
      </c>
      <c r="F56" s="76">
        <v>663.61</v>
      </c>
      <c r="G56" s="76">
        <v>663.61</v>
      </c>
      <c r="H56" s="76">
        <v>663.61</v>
      </c>
    </row>
    <row r="57" spans="1:9" x14ac:dyDescent="0.25">
      <c r="A57" s="12"/>
      <c r="B57" s="28"/>
      <c r="C57" s="12">
        <v>3294</v>
      </c>
      <c r="D57" s="72" t="s">
        <v>101</v>
      </c>
      <c r="E57" s="98">
        <v>199.09</v>
      </c>
      <c r="F57" s="76">
        <v>295</v>
      </c>
      <c r="G57" s="76">
        <v>295</v>
      </c>
      <c r="H57" s="76">
        <v>295</v>
      </c>
    </row>
    <row r="58" spans="1:9" x14ac:dyDescent="0.25">
      <c r="A58" s="12"/>
      <c r="B58" s="28"/>
      <c r="C58" s="12">
        <v>3295</v>
      </c>
      <c r="D58" s="72" t="s">
        <v>102</v>
      </c>
      <c r="E58" s="98">
        <v>1619.22</v>
      </c>
      <c r="F58" s="76">
        <v>2715.95</v>
      </c>
      <c r="G58" s="76">
        <v>2715.95</v>
      </c>
      <c r="H58" s="76">
        <v>2716.03</v>
      </c>
    </row>
    <row r="59" spans="1:9" x14ac:dyDescent="0.25">
      <c r="A59" s="12"/>
      <c r="B59" s="28"/>
      <c r="C59" s="12">
        <v>3299</v>
      </c>
      <c r="D59" s="72" t="s">
        <v>103</v>
      </c>
      <c r="E59" s="98">
        <v>265.45</v>
      </c>
      <c r="F59" s="76">
        <v>7067.87</v>
      </c>
      <c r="G59" s="76">
        <v>7067.87</v>
      </c>
      <c r="H59" s="76">
        <v>7067.87</v>
      </c>
    </row>
    <row r="60" spans="1:9" x14ac:dyDescent="0.25">
      <c r="A60" s="12">
        <v>34</v>
      </c>
      <c r="B60" s="28"/>
      <c r="C60" s="12"/>
      <c r="D60" s="79" t="s">
        <v>105</v>
      </c>
      <c r="E60" s="100">
        <v>1459.953</v>
      </c>
      <c r="F60" s="80">
        <f>(F61+F62+F63)</f>
        <v>2138.75</v>
      </c>
      <c r="G60" s="80">
        <f>(G61+G62+G63)</f>
        <v>2138.75</v>
      </c>
      <c r="H60" s="80">
        <f t="shared" ref="H60" si="5">(H61+H62+H63)</f>
        <v>2168.75</v>
      </c>
    </row>
    <row r="61" spans="1:9" x14ac:dyDescent="0.25">
      <c r="A61" s="12"/>
      <c r="B61" s="28"/>
      <c r="C61" s="12">
        <v>3431</v>
      </c>
      <c r="D61" s="72" t="s">
        <v>104</v>
      </c>
      <c r="E61" s="98">
        <v>1327.23</v>
      </c>
      <c r="F61" s="76">
        <v>693.18</v>
      </c>
      <c r="G61" s="76">
        <v>693.18</v>
      </c>
      <c r="H61" s="76">
        <v>693.18</v>
      </c>
    </row>
    <row r="62" spans="1:9" x14ac:dyDescent="0.25">
      <c r="A62" s="12"/>
      <c r="B62" s="28"/>
      <c r="C62" s="12">
        <v>3433</v>
      </c>
      <c r="D62" s="72" t="s">
        <v>106</v>
      </c>
      <c r="E62" s="98">
        <v>132.72</v>
      </c>
      <c r="F62" s="76">
        <v>398.17</v>
      </c>
      <c r="G62" s="76">
        <v>398.17</v>
      </c>
      <c r="H62" s="76">
        <v>398.17</v>
      </c>
    </row>
    <row r="63" spans="1:9" x14ac:dyDescent="0.25">
      <c r="A63" s="12"/>
      <c r="B63" s="28"/>
      <c r="C63" s="12">
        <v>3434</v>
      </c>
      <c r="D63" s="72" t="s">
        <v>107</v>
      </c>
      <c r="E63" s="98">
        <v>0</v>
      </c>
      <c r="F63" s="76">
        <v>1047.4000000000001</v>
      </c>
      <c r="G63" s="76">
        <v>1047.4000000000001</v>
      </c>
      <c r="H63" s="76">
        <v>1077.4000000000001</v>
      </c>
    </row>
    <row r="64" spans="1:9" ht="25.5" x14ac:dyDescent="0.25">
      <c r="A64" s="14">
        <v>4</v>
      </c>
      <c r="B64" s="15"/>
      <c r="C64" s="70"/>
      <c r="D64" s="26" t="s">
        <v>11</v>
      </c>
      <c r="E64" s="100">
        <v>27915.34</v>
      </c>
      <c r="F64" s="80">
        <f>(F65)</f>
        <v>30211.88</v>
      </c>
      <c r="G64" s="80">
        <f>(G65+G73)</f>
        <v>1021145.52</v>
      </c>
      <c r="H64" s="80">
        <f t="shared" ref="H64" si="6">(H65+H73)</f>
        <v>1021445.52</v>
      </c>
    </row>
    <row r="65" spans="1:8" ht="25.5" x14ac:dyDescent="0.25">
      <c r="A65" s="14"/>
      <c r="B65" s="16">
        <v>42</v>
      </c>
      <c r="C65" s="16"/>
      <c r="D65" s="27" t="s">
        <v>33</v>
      </c>
      <c r="E65" s="100">
        <v>23933.66</v>
      </c>
      <c r="F65" s="80">
        <f>(F66+F67+F68+F69+F70+F71+F72)</f>
        <v>30211.88</v>
      </c>
      <c r="G65" s="80">
        <f>(G66+G67+G68+G69+G70+G71+G72)</f>
        <v>25724.46</v>
      </c>
      <c r="H65" s="80">
        <f t="shared" ref="H65" si="7">(H66+H67+H68+H69+H70+H71+H72)</f>
        <v>26024.46</v>
      </c>
    </row>
    <row r="66" spans="1:8" x14ac:dyDescent="0.25">
      <c r="A66" s="14"/>
      <c r="B66" s="15"/>
      <c r="C66" s="70">
        <v>4221</v>
      </c>
      <c r="D66" s="27" t="s">
        <v>108</v>
      </c>
      <c r="E66" s="98">
        <v>16899.349999999999</v>
      </c>
      <c r="F66" s="76">
        <v>23717.02</v>
      </c>
      <c r="G66" s="140">
        <v>14717.02</v>
      </c>
      <c r="H66" s="76">
        <v>13517.02</v>
      </c>
    </row>
    <row r="67" spans="1:8" x14ac:dyDescent="0.25">
      <c r="A67" s="14"/>
      <c r="B67" s="15"/>
      <c r="C67" s="70">
        <v>4222</v>
      </c>
      <c r="D67" s="27" t="s">
        <v>109</v>
      </c>
      <c r="E67" s="98">
        <v>1990.84</v>
      </c>
      <c r="F67" s="76">
        <v>800</v>
      </c>
      <c r="G67" s="140">
        <v>800</v>
      </c>
      <c r="H67" s="76">
        <v>2000</v>
      </c>
    </row>
    <row r="68" spans="1:8" x14ac:dyDescent="0.25">
      <c r="A68" s="14"/>
      <c r="B68" s="15"/>
      <c r="C68" s="70">
        <v>4223</v>
      </c>
      <c r="D68" s="27" t="s">
        <v>110</v>
      </c>
      <c r="E68" s="98">
        <v>1327.23</v>
      </c>
      <c r="F68" s="76">
        <v>3231.25</v>
      </c>
      <c r="G68" s="140">
        <v>3231.25</v>
      </c>
      <c r="H68" s="76">
        <v>3231.25</v>
      </c>
    </row>
    <row r="69" spans="1:8" x14ac:dyDescent="0.25">
      <c r="A69" s="14"/>
      <c r="B69" s="15"/>
      <c r="C69" s="70">
        <v>4226</v>
      </c>
      <c r="D69" s="27" t="s">
        <v>111</v>
      </c>
      <c r="E69" s="98">
        <v>1327.23</v>
      </c>
      <c r="F69" s="76">
        <v>663.61</v>
      </c>
      <c r="G69" s="140">
        <v>663.61</v>
      </c>
      <c r="H69" s="76">
        <v>663.61</v>
      </c>
    </row>
    <row r="70" spans="1:8" x14ac:dyDescent="0.25">
      <c r="A70" s="14"/>
      <c r="B70" s="15"/>
      <c r="C70" s="70">
        <v>4227</v>
      </c>
      <c r="D70" s="27" t="s">
        <v>112</v>
      </c>
      <c r="E70" s="98">
        <v>1725.4</v>
      </c>
      <c r="F70" s="76">
        <v>1700</v>
      </c>
      <c r="G70" s="140">
        <v>1700</v>
      </c>
      <c r="H70" s="76">
        <v>1700</v>
      </c>
    </row>
    <row r="71" spans="1:8" x14ac:dyDescent="0.25">
      <c r="A71" s="14"/>
      <c r="B71" s="15"/>
      <c r="C71" s="70">
        <v>4231</v>
      </c>
      <c r="D71" s="27" t="s">
        <v>113</v>
      </c>
      <c r="E71" s="98">
        <v>0</v>
      </c>
      <c r="F71" s="76">
        <v>0</v>
      </c>
      <c r="G71" s="140">
        <v>4512.58</v>
      </c>
      <c r="H71" s="76">
        <v>4512.58</v>
      </c>
    </row>
    <row r="72" spans="1:8" x14ac:dyDescent="0.25">
      <c r="A72" s="16"/>
      <c r="B72" s="16"/>
      <c r="C72" s="16">
        <v>4241</v>
      </c>
      <c r="D72" s="27" t="s">
        <v>114</v>
      </c>
      <c r="E72" s="76">
        <v>663.61</v>
      </c>
      <c r="F72" s="76">
        <v>100</v>
      </c>
      <c r="G72" s="140">
        <v>100</v>
      </c>
      <c r="H72" s="76">
        <v>400</v>
      </c>
    </row>
    <row r="73" spans="1:8" s="103" customFormat="1" ht="30" x14ac:dyDescent="0.25">
      <c r="A73" s="101"/>
      <c r="B73" s="101"/>
      <c r="C73" s="105">
        <v>4511</v>
      </c>
      <c r="D73" s="104" t="s">
        <v>153</v>
      </c>
      <c r="E73" s="101">
        <v>3981.68</v>
      </c>
      <c r="F73" s="102"/>
      <c r="G73" s="102">
        <v>995421.06</v>
      </c>
      <c r="H73" s="102">
        <v>995421.06</v>
      </c>
    </row>
    <row r="74" spans="1:8" x14ac:dyDescent="0.25">
      <c r="A74" s="133"/>
      <c r="B74" s="137"/>
      <c r="C74" s="138" t="s">
        <v>177</v>
      </c>
      <c r="D74" s="133"/>
      <c r="E74" s="133">
        <v>0</v>
      </c>
      <c r="F74" s="133">
        <v>0</v>
      </c>
      <c r="G74" s="102">
        <v>995421.06</v>
      </c>
      <c r="H74" s="102">
        <v>995421.06</v>
      </c>
    </row>
    <row r="76" spans="1:8" x14ac:dyDescent="0.25">
      <c r="A76" s="116" t="s">
        <v>191</v>
      </c>
      <c r="B76" s="116"/>
      <c r="C76" s="116"/>
      <c r="D76" s="116"/>
      <c r="E76" s="116" t="s">
        <v>167</v>
      </c>
      <c r="F76" s="116"/>
      <c r="G76" s="116" t="s">
        <v>168</v>
      </c>
      <c r="H76" s="116"/>
    </row>
    <row r="77" spans="1:8" x14ac:dyDescent="0.25">
      <c r="A77" s="116" t="s">
        <v>192</v>
      </c>
      <c r="B77" s="116"/>
      <c r="C77" s="116"/>
      <c r="D77" s="116"/>
      <c r="E77" s="116"/>
      <c r="F77" s="116"/>
      <c r="G77" s="116"/>
      <c r="H77" s="116"/>
    </row>
    <row r="78" spans="1:8" x14ac:dyDescent="0.25">
      <c r="A78" s="116" t="s">
        <v>190</v>
      </c>
      <c r="B78" s="116"/>
      <c r="C78" s="116"/>
      <c r="D78" s="116"/>
      <c r="E78" s="116"/>
      <c r="F78" s="116"/>
      <c r="G78" s="116"/>
      <c r="H78" s="116"/>
    </row>
  </sheetData>
  <mergeCells count="5">
    <mergeCell ref="A27:H27"/>
    <mergeCell ref="A1:H1"/>
    <mergeCell ref="A3:H3"/>
    <mergeCell ref="A5:H5"/>
    <mergeCell ref="A7:H7"/>
  </mergeCells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abSelected="1" workbookViewId="0">
      <selection activeCell="I5" sqref="I5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143" t="s">
        <v>182</v>
      </c>
      <c r="B1" s="143"/>
      <c r="C1" s="143"/>
      <c r="D1" s="143"/>
      <c r="E1" s="143"/>
    </row>
    <row r="2" spans="1:5" ht="18" customHeight="1" x14ac:dyDescent="0.25">
      <c r="A2" s="25"/>
      <c r="B2" s="25"/>
      <c r="C2" s="25"/>
      <c r="D2" s="25"/>
      <c r="E2" s="25"/>
    </row>
    <row r="3" spans="1:5" ht="15.75" customHeight="1" x14ac:dyDescent="0.25">
      <c r="A3" s="143" t="s">
        <v>22</v>
      </c>
      <c r="B3" s="143"/>
      <c r="C3" s="143"/>
      <c r="D3" s="143"/>
      <c r="E3" s="143"/>
    </row>
    <row r="4" spans="1:5" ht="18" x14ac:dyDescent="0.25">
      <c r="B4" s="25"/>
      <c r="C4" s="25"/>
      <c r="D4" s="25"/>
      <c r="E4" s="5"/>
    </row>
    <row r="5" spans="1:5" ht="18" customHeight="1" x14ac:dyDescent="0.25">
      <c r="A5" s="143" t="s">
        <v>4</v>
      </c>
      <c r="B5" s="143"/>
      <c r="C5" s="143"/>
      <c r="D5" s="143"/>
      <c r="E5" s="143"/>
    </row>
    <row r="6" spans="1:5" ht="18" x14ac:dyDescent="0.25">
      <c r="A6" s="25"/>
      <c r="B6" s="25"/>
      <c r="C6" s="25"/>
      <c r="D6" s="25"/>
      <c r="E6" s="5"/>
    </row>
    <row r="7" spans="1:5" ht="15.75" customHeight="1" x14ac:dyDescent="0.25">
      <c r="A7" s="143" t="s">
        <v>50</v>
      </c>
      <c r="B7" s="143"/>
      <c r="C7" s="143"/>
      <c r="D7" s="143"/>
      <c r="E7" s="143"/>
    </row>
    <row r="8" spans="1:5" ht="18" x14ac:dyDescent="0.25">
      <c r="A8" s="25"/>
      <c r="B8" s="25"/>
      <c r="C8" s="25"/>
      <c r="D8" s="25"/>
      <c r="E8" s="5"/>
    </row>
    <row r="9" spans="1:5" x14ac:dyDescent="0.25">
      <c r="A9" s="21" t="s">
        <v>52</v>
      </c>
      <c r="B9" s="20" t="s">
        <v>38</v>
      </c>
      <c r="C9" s="21" t="s">
        <v>39</v>
      </c>
      <c r="D9" s="21" t="s">
        <v>180</v>
      </c>
      <c r="E9" s="21" t="s">
        <v>184</v>
      </c>
    </row>
    <row r="10" spans="1:5" x14ac:dyDescent="0.25">
      <c r="A10" s="41" t="s">
        <v>0</v>
      </c>
      <c r="B10" s="112">
        <f>(B11+B13+B15+B17+B19)</f>
        <v>693304.14999999991</v>
      </c>
      <c r="C10" s="113">
        <f>(C11+C13+C15+C17+C19)</f>
        <v>745764.58000000007</v>
      </c>
      <c r="D10" s="113">
        <f>(D11+D13+D15+D17+D19)</f>
        <v>1942959.81</v>
      </c>
      <c r="E10" s="113">
        <f t="shared" ref="E10" si="0">(E11+E13+E15+E17+E19)</f>
        <v>1930674.45</v>
      </c>
    </row>
    <row r="11" spans="1:5" x14ac:dyDescent="0.25">
      <c r="A11" s="26" t="s">
        <v>158</v>
      </c>
      <c r="B11" s="113">
        <v>8829.7900000000009</v>
      </c>
      <c r="C11" s="113">
        <v>38000</v>
      </c>
      <c r="D11" s="113">
        <v>35000</v>
      </c>
      <c r="E11" s="113">
        <v>35000</v>
      </c>
    </row>
    <row r="12" spans="1:5" x14ac:dyDescent="0.25">
      <c r="A12" s="13" t="s">
        <v>159</v>
      </c>
      <c r="B12" s="114">
        <v>8829.7900000000009</v>
      </c>
      <c r="C12" s="85">
        <v>38000</v>
      </c>
      <c r="D12" s="114">
        <v>35000</v>
      </c>
      <c r="E12" s="114">
        <v>35000</v>
      </c>
    </row>
    <row r="13" spans="1:5" ht="25.5" x14ac:dyDescent="0.25">
      <c r="A13" s="11" t="s">
        <v>160</v>
      </c>
      <c r="B13" s="111">
        <v>77138.509999999995</v>
      </c>
      <c r="C13" s="106">
        <v>76687.429999999993</v>
      </c>
      <c r="D13" s="106">
        <v>78617.67</v>
      </c>
      <c r="E13" s="106">
        <v>78635.37</v>
      </c>
    </row>
    <row r="14" spans="1:5" ht="25.5" x14ac:dyDescent="0.25">
      <c r="A14" s="16" t="s">
        <v>160</v>
      </c>
      <c r="B14" s="84">
        <v>77138.509999999995</v>
      </c>
      <c r="C14" s="85">
        <v>76687.429999999993</v>
      </c>
      <c r="D14" s="85">
        <v>78617.67</v>
      </c>
      <c r="E14" s="85">
        <v>78635.37</v>
      </c>
    </row>
    <row r="15" spans="1:5" ht="25.5" x14ac:dyDescent="0.25">
      <c r="A15" s="90" t="s">
        <v>161</v>
      </c>
      <c r="B15" s="111">
        <v>1327.22</v>
      </c>
      <c r="C15" s="111">
        <v>1327.22</v>
      </c>
      <c r="D15" s="106">
        <v>1327.22</v>
      </c>
      <c r="E15" s="106">
        <v>1327.22</v>
      </c>
    </row>
    <row r="16" spans="1:5" ht="25.5" x14ac:dyDescent="0.25">
      <c r="A16" s="18" t="s">
        <v>162</v>
      </c>
      <c r="B16" s="84">
        <v>1327.22</v>
      </c>
      <c r="C16" s="84">
        <v>1327.22</v>
      </c>
      <c r="D16" s="85">
        <v>1327.22</v>
      </c>
      <c r="E16" s="85">
        <v>1327.22</v>
      </c>
    </row>
    <row r="17" spans="1:8" x14ac:dyDescent="0.25">
      <c r="A17" s="96" t="s">
        <v>163</v>
      </c>
      <c r="B17" s="111">
        <v>472203.33</v>
      </c>
      <c r="C17" s="106">
        <v>488490.53</v>
      </c>
      <c r="D17" s="106">
        <v>704380.86</v>
      </c>
      <c r="E17" s="106">
        <v>704380.86</v>
      </c>
    </row>
    <row r="18" spans="1:8" x14ac:dyDescent="0.25">
      <c r="A18" s="18" t="s">
        <v>164</v>
      </c>
      <c r="B18" s="84">
        <v>472203.33</v>
      </c>
      <c r="C18" s="85">
        <v>488490.53</v>
      </c>
      <c r="D18" s="85">
        <v>704380.86</v>
      </c>
      <c r="E18" s="85">
        <v>704380.86</v>
      </c>
    </row>
    <row r="19" spans="1:8" ht="25.5" x14ac:dyDescent="0.25">
      <c r="A19" s="90" t="s">
        <v>165</v>
      </c>
      <c r="B19" s="111">
        <v>133805.29999999999</v>
      </c>
      <c r="C19" s="106">
        <v>141259.4</v>
      </c>
      <c r="D19" s="106">
        <f>(D20+D21)</f>
        <v>1123634.06</v>
      </c>
      <c r="E19" s="106">
        <f t="shared" ref="E19" si="1">(E20+E21)</f>
        <v>1111331</v>
      </c>
    </row>
    <row r="20" spans="1:8" ht="25.5" x14ac:dyDescent="0.25">
      <c r="A20" s="18" t="s">
        <v>166</v>
      </c>
      <c r="B20" s="84">
        <v>133805.29999999999</v>
      </c>
      <c r="C20" s="85">
        <v>141259.4</v>
      </c>
      <c r="D20" s="85">
        <v>128213</v>
      </c>
      <c r="E20" s="85">
        <v>115610</v>
      </c>
    </row>
    <row r="21" spans="1:8" ht="25.5" x14ac:dyDescent="0.25">
      <c r="A21" s="18" t="s">
        <v>166</v>
      </c>
      <c r="B21" s="84">
        <v>133805.29999999999</v>
      </c>
      <c r="C21" s="85">
        <v>141259.4</v>
      </c>
      <c r="D21" s="102">
        <v>995421.06</v>
      </c>
      <c r="E21" s="102">
        <v>995721</v>
      </c>
    </row>
    <row r="23" spans="1:8" ht="15.75" customHeight="1" x14ac:dyDescent="0.25">
      <c r="A23" s="143" t="s">
        <v>51</v>
      </c>
      <c r="B23" s="143"/>
      <c r="C23" s="143"/>
      <c r="D23" s="143"/>
      <c r="E23" s="143"/>
    </row>
    <row r="24" spans="1:8" ht="18" x14ac:dyDescent="0.25">
      <c r="A24" s="25"/>
      <c r="B24" s="25"/>
      <c r="C24" s="25"/>
      <c r="D24" s="25"/>
      <c r="E24" s="5"/>
      <c r="H24" t="s">
        <v>194</v>
      </c>
    </row>
    <row r="25" spans="1:8" x14ac:dyDescent="0.25">
      <c r="A25" s="21" t="s">
        <v>52</v>
      </c>
      <c r="B25" s="20" t="s">
        <v>38</v>
      </c>
      <c r="C25" s="21" t="s">
        <v>39</v>
      </c>
      <c r="D25" s="21" t="s">
        <v>180</v>
      </c>
      <c r="E25" s="21" t="s">
        <v>184</v>
      </c>
    </row>
    <row r="26" spans="1:8" x14ac:dyDescent="0.25">
      <c r="A26" s="41" t="s">
        <v>1</v>
      </c>
      <c r="B26" s="115">
        <f>(B27+B29+B31+B33+B35)</f>
        <v>693304.14999999991</v>
      </c>
      <c r="C26" s="113">
        <f>(C27+C29+C31+C33+C35)</f>
        <v>745764.58000000007</v>
      </c>
      <c r="D26" s="113">
        <f>(D27+D29+D31+D33+D35)</f>
        <v>1942959.81</v>
      </c>
      <c r="E26" s="113">
        <f t="shared" ref="E26" si="2">(E27+E29+E31+E33+E35)</f>
        <v>1930674.45</v>
      </c>
    </row>
    <row r="27" spans="1:8" ht="15.75" customHeight="1" x14ac:dyDescent="0.25">
      <c r="A27" s="26" t="s">
        <v>158</v>
      </c>
      <c r="B27" s="113">
        <v>8829.7900000000009</v>
      </c>
      <c r="C27" s="113">
        <v>38000</v>
      </c>
      <c r="D27" s="113">
        <v>35000</v>
      </c>
      <c r="E27" s="113">
        <v>35000</v>
      </c>
    </row>
    <row r="28" spans="1:8" x14ac:dyDescent="0.25">
      <c r="A28" s="13" t="s">
        <v>159</v>
      </c>
      <c r="B28" s="114">
        <v>8829.7900000000009</v>
      </c>
      <c r="C28" s="85">
        <v>38000</v>
      </c>
      <c r="D28" s="114">
        <v>35000</v>
      </c>
      <c r="E28" s="114">
        <v>35000</v>
      </c>
    </row>
    <row r="29" spans="1:8" ht="25.5" x14ac:dyDescent="0.25">
      <c r="A29" s="11" t="s">
        <v>160</v>
      </c>
      <c r="B29" s="111">
        <v>77138.509999999995</v>
      </c>
      <c r="C29" s="106">
        <v>76687.429999999993</v>
      </c>
      <c r="D29" s="106">
        <v>78617.67</v>
      </c>
      <c r="E29" s="106">
        <v>78635.37</v>
      </c>
    </row>
    <row r="30" spans="1:8" ht="25.5" x14ac:dyDescent="0.25">
      <c r="A30" s="16" t="s">
        <v>160</v>
      </c>
      <c r="B30" s="84">
        <v>77138.509999999995</v>
      </c>
      <c r="C30" s="85">
        <v>76687.429999999993</v>
      </c>
      <c r="D30" s="85">
        <v>78617.67</v>
      </c>
      <c r="E30" s="85">
        <v>78635.37</v>
      </c>
    </row>
    <row r="31" spans="1:8" ht="25.5" x14ac:dyDescent="0.25">
      <c r="A31" s="90" t="s">
        <v>161</v>
      </c>
      <c r="B31" s="111">
        <v>1327.22</v>
      </c>
      <c r="C31" s="111">
        <v>1327.22</v>
      </c>
      <c r="D31" s="106">
        <v>1327.22</v>
      </c>
      <c r="E31" s="106">
        <v>1327.22</v>
      </c>
    </row>
    <row r="32" spans="1:8" ht="25.5" x14ac:dyDescent="0.25">
      <c r="A32" s="18" t="s">
        <v>162</v>
      </c>
      <c r="B32" s="84">
        <v>1327.22</v>
      </c>
      <c r="C32" s="84">
        <v>1327.22</v>
      </c>
      <c r="D32" s="85">
        <v>1327.22</v>
      </c>
      <c r="E32" s="85">
        <v>1327.22</v>
      </c>
    </row>
    <row r="33" spans="1:7" x14ac:dyDescent="0.25">
      <c r="A33" s="96" t="s">
        <v>163</v>
      </c>
      <c r="B33" s="111">
        <v>472203.33</v>
      </c>
      <c r="C33" s="106">
        <v>488490.53</v>
      </c>
      <c r="D33" s="106">
        <v>704380.86</v>
      </c>
      <c r="E33" s="106">
        <v>704380.86</v>
      </c>
    </row>
    <row r="34" spans="1:7" x14ac:dyDescent="0.25">
      <c r="A34" s="18" t="s">
        <v>164</v>
      </c>
      <c r="B34" s="84">
        <v>472203.33</v>
      </c>
      <c r="C34" s="85">
        <v>488490.53</v>
      </c>
      <c r="D34" s="85">
        <v>704380.86</v>
      </c>
      <c r="E34" s="85">
        <v>704380.86</v>
      </c>
    </row>
    <row r="35" spans="1:7" ht="25.5" x14ac:dyDescent="0.25">
      <c r="A35" s="18" t="s">
        <v>165</v>
      </c>
      <c r="B35" s="111">
        <v>133805.29999999999</v>
      </c>
      <c r="C35" s="106">
        <v>141259.4</v>
      </c>
      <c r="D35" s="106">
        <f>(D36+D37)</f>
        <v>1123634.06</v>
      </c>
      <c r="E35" s="106">
        <f t="shared" ref="E35" si="3">(E36+E37)</f>
        <v>1111331</v>
      </c>
    </row>
    <row r="36" spans="1:7" ht="25.5" x14ac:dyDescent="0.25">
      <c r="A36" s="18" t="s">
        <v>166</v>
      </c>
      <c r="B36" s="84">
        <v>133805.29999999999</v>
      </c>
      <c r="C36" s="85">
        <v>141259.4</v>
      </c>
      <c r="D36" s="85">
        <v>128213</v>
      </c>
      <c r="E36" s="85">
        <v>115610</v>
      </c>
    </row>
    <row r="37" spans="1:7" ht="25.5" x14ac:dyDescent="0.25">
      <c r="A37" s="18" t="s">
        <v>166</v>
      </c>
      <c r="B37" s="84">
        <v>133805.29999999999</v>
      </c>
      <c r="C37" s="85">
        <v>141259.4</v>
      </c>
      <c r="D37" s="85">
        <v>995421.06</v>
      </c>
      <c r="E37" s="102">
        <v>995721</v>
      </c>
    </row>
    <row r="38" spans="1:7" x14ac:dyDescent="0.25">
      <c r="A38" s="116" t="s">
        <v>191</v>
      </c>
      <c r="B38" s="116"/>
      <c r="C38" s="116" t="s">
        <v>167</v>
      </c>
      <c r="D38" s="116"/>
      <c r="E38" s="116" t="s">
        <v>168</v>
      </c>
      <c r="F38" s="116"/>
      <c r="G38" s="116"/>
    </row>
    <row r="39" spans="1:7" x14ac:dyDescent="0.25">
      <c r="A39" s="116" t="s">
        <v>192</v>
      </c>
      <c r="B39" s="116"/>
      <c r="C39" s="116"/>
      <c r="D39" s="116"/>
      <c r="E39" s="116"/>
      <c r="F39" s="116"/>
      <c r="G39" s="116"/>
    </row>
    <row r="40" spans="1:7" x14ac:dyDescent="0.25">
      <c r="A40" s="116" t="s">
        <v>190</v>
      </c>
      <c r="B40" s="116"/>
      <c r="C40" s="116"/>
      <c r="D40" s="116"/>
      <c r="E40" s="116"/>
      <c r="F40" s="116"/>
      <c r="G40" s="116"/>
    </row>
  </sheetData>
  <mergeCells count="5">
    <mergeCell ref="A1:E1"/>
    <mergeCell ref="A3:E3"/>
    <mergeCell ref="A5:E5"/>
    <mergeCell ref="A7:E7"/>
    <mergeCell ref="A23:E23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C29" sqref="C29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43" t="s">
        <v>35</v>
      </c>
      <c r="B1" s="143"/>
      <c r="C1" s="143"/>
      <c r="D1" s="143"/>
      <c r="E1" s="143"/>
      <c r="F1" s="143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43" t="s">
        <v>22</v>
      </c>
      <c r="B3" s="143"/>
      <c r="C3" s="143"/>
      <c r="D3" s="143"/>
      <c r="E3" s="144"/>
      <c r="F3" s="144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43" t="s">
        <v>4</v>
      </c>
      <c r="B5" s="145"/>
      <c r="C5" s="145"/>
      <c r="D5" s="145"/>
      <c r="E5" s="145"/>
      <c r="F5" s="145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43" t="s">
        <v>12</v>
      </c>
      <c r="B7" s="164"/>
      <c r="C7" s="164"/>
      <c r="D7" s="164"/>
      <c r="E7" s="164"/>
      <c r="F7" s="164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52</v>
      </c>
      <c r="B9" s="20" t="s">
        <v>38</v>
      </c>
      <c r="C9" s="21" t="s">
        <v>39</v>
      </c>
      <c r="D9" s="21" t="s">
        <v>36</v>
      </c>
      <c r="E9" s="21" t="s">
        <v>30</v>
      </c>
      <c r="F9" s="21" t="s">
        <v>37</v>
      </c>
    </row>
    <row r="10" spans="1:6" ht="15.75" customHeight="1" x14ac:dyDescent="0.25">
      <c r="A10" s="11" t="s">
        <v>13</v>
      </c>
      <c r="B10" s="8"/>
      <c r="C10" s="9"/>
      <c r="D10" s="9"/>
      <c r="E10" s="9"/>
      <c r="F10" s="9"/>
    </row>
    <row r="11" spans="1:6" ht="15.75" customHeight="1" x14ac:dyDescent="0.25">
      <c r="A11" s="11" t="s">
        <v>14</v>
      </c>
      <c r="B11" s="8"/>
      <c r="C11" s="9"/>
      <c r="D11" s="9"/>
      <c r="E11" s="9"/>
      <c r="F11" s="9"/>
    </row>
    <row r="12" spans="1:6" ht="25.5" x14ac:dyDescent="0.25">
      <c r="A12" s="18" t="s">
        <v>15</v>
      </c>
      <c r="B12" s="8"/>
      <c r="C12" s="9"/>
      <c r="D12" s="9"/>
      <c r="E12" s="9"/>
      <c r="F12" s="9"/>
    </row>
    <row r="13" spans="1:6" x14ac:dyDescent="0.25">
      <c r="A13" s="17" t="s">
        <v>16</v>
      </c>
      <c r="B13" s="8"/>
      <c r="C13" s="9"/>
      <c r="D13" s="9"/>
      <c r="E13" s="9"/>
      <c r="F13" s="9"/>
    </row>
    <row r="14" spans="1:6" x14ac:dyDescent="0.25">
      <c r="A14" s="11" t="s">
        <v>17</v>
      </c>
      <c r="B14" s="8"/>
      <c r="C14" s="9"/>
      <c r="D14" s="9"/>
      <c r="E14" s="9"/>
      <c r="F14" s="10"/>
    </row>
    <row r="15" spans="1:6" ht="25.5" x14ac:dyDescent="0.25">
      <c r="A15" s="19" t="s">
        <v>18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43" t="s">
        <v>35</v>
      </c>
      <c r="B1" s="143"/>
      <c r="C1" s="143"/>
      <c r="D1" s="143"/>
      <c r="E1" s="143"/>
      <c r="F1" s="143"/>
      <c r="G1" s="143"/>
      <c r="H1" s="143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43" t="s">
        <v>22</v>
      </c>
      <c r="B3" s="143"/>
      <c r="C3" s="143"/>
      <c r="D3" s="143"/>
      <c r="E3" s="143"/>
      <c r="F3" s="143"/>
      <c r="G3" s="143"/>
      <c r="H3" s="143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43" t="s">
        <v>57</v>
      </c>
      <c r="B5" s="143"/>
      <c r="C5" s="143"/>
      <c r="D5" s="143"/>
      <c r="E5" s="143"/>
      <c r="F5" s="143"/>
      <c r="G5" s="143"/>
      <c r="H5" s="143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34</v>
      </c>
      <c r="D7" s="20" t="s">
        <v>38</v>
      </c>
      <c r="E7" s="21" t="s">
        <v>39</v>
      </c>
      <c r="F7" s="21" t="s">
        <v>36</v>
      </c>
      <c r="G7" s="21" t="s">
        <v>30</v>
      </c>
      <c r="H7" s="21" t="s">
        <v>37</v>
      </c>
    </row>
    <row r="8" spans="1:8" x14ac:dyDescent="0.25">
      <c r="A8" s="39"/>
      <c r="B8" s="40"/>
      <c r="C8" s="38" t="s">
        <v>59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19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26</v>
      </c>
      <c r="D10" s="8"/>
      <c r="E10" s="9"/>
      <c r="F10" s="9"/>
      <c r="G10" s="9"/>
      <c r="H10" s="9"/>
    </row>
    <row r="11" spans="1:8" x14ac:dyDescent="0.25">
      <c r="A11" s="11"/>
      <c r="B11" s="16"/>
      <c r="C11" s="42"/>
      <c r="D11" s="8"/>
      <c r="E11" s="9"/>
      <c r="F11" s="9"/>
      <c r="G11" s="9"/>
      <c r="H11" s="9"/>
    </row>
    <row r="12" spans="1:8" x14ac:dyDescent="0.25">
      <c r="A12" s="11"/>
      <c r="B12" s="16"/>
      <c r="C12" s="38" t="s">
        <v>62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20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27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43" t="s">
        <v>35</v>
      </c>
      <c r="B1" s="143"/>
      <c r="C1" s="143"/>
      <c r="D1" s="143"/>
      <c r="E1" s="143"/>
      <c r="F1" s="143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43" t="s">
        <v>22</v>
      </c>
      <c r="B3" s="143"/>
      <c r="C3" s="143"/>
      <c r="D3" s="143"/>
      <c r="E3" s="143"/>
      <c r="F3" s="143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143" t="s">
        <v>58</v>
      </c>
      <c r="B5" s="143"/>
      <c r="C5" s="143"/>
      <c r="D5" s="143"/>
      <c r="E5" s="143"/>
      <c r="F5" s="143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52</v>
      </c>
      <c r="B7" s="20" t="s">
        <v>38</v>
      </c>
      <c r="C7" s="21" t="s">
        <v>39</v>
      </c>
      <c r="D7" s="21" t="s">
        <v>36</v>
      </c>
      <c r="E7" s="21" t="s">
        <v>30</v>
      </c>
      <c r="F7" s="21" t="s">
        <v>37</v>
      </c>
    </row>
    <row r="8" spans="1:6" x14ac:dyDescent="0.25">
      <c r="A8" s="11" t="s">
        <v>59</v>
      </c>
      <c r="B8" s="8"/>
      <c r="C8" s="9"/>
      <c r="D8" s="9"/>
      <c r="E8" s="9"/>
      <c r="F8" s="9"/>
    </row>
    <row r="9" spans="1:6" ht="25.5" x14ac:dyDescent="0.25">
      <c r="A9" s="11" t="s">
        <v>60</v>
      </c>
      <c r="B9" s="8"/>
      <c r="C9" s="9"/>
      <c r="D9" s="9"/>
      <c r="E9" s="9"/>
      <c r="F9" s="9"/>
    </row>
    <row r="10" spans="1:6" ht="25.5" x14ac:dyDescent="0.25">
      <c r="A10" s="18" t="s">
        <v>61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62</v>
      </c>
      <c r="B12" s="8"/>
      <c r="C12" s="9"/>
      <c r="D12" s="9"/>
      <c r="E12" s="9"/>
      <c r="F12" s="9"/>
    </row>
    <row r="13" spans="1:6" x14ac:dyDescent="0.25">
      <c r="A13" s="26" t="s">
        <v>53</v>
      </c>
      <c r="B13" s="8"/>
      <c r="C13" s="9"/>
      <c r="D13" s="9"/>
      <c r="E13" s="9"/>
      <c r="F13" s="9"/>
    </row>
    <row r="14" spans="1:6" x14ac:dyDescent="0.25">
      <c r="A14" s="13" t="s">
        <v>54</v>
      </c>
      <c r="B14" s="8"/>
      <c r="C14" s="9"/>
      <c r="D14" s="9"/>
      <c r="E14" s="9"/>
      <c r="F14" s="10"/>
    </row>
    <row r="15" spans="1:6" x14ac:dyDescent="0.25">
      <c r="A15" s="26" t="s">
        <v>55</v>
      </c>
      <c r="B15" s="8"/>
      <c r="C15" s="9"/>
      <c r="D15" s="9"/>
      <c r="E15" s="9"/>
      <c r="F15" s="10"/>
    </row>
    <row r="16" spans="1:6" x14ac:dyDescent="0.25">
      <c r="A16" s="13" t="s">
        <v>56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23"/>
  <sheetViews>
    <sheetView topLeftCell="A100" zoomScaleNormal="100" workbookViewId="0">
      <selection activeCell="A117" sqref="A117:C1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25.28515625" customWidth="1"/>
    <col min="10" max="10" width="10.140625" bestFit="1" customWidth="1"/>
  </cols>
  <sheetData>
    <row r="1" spans="1:10" ht="42" customHeight="1" x14ac:dyDescent="0.25">
      <c r="A1" s="143" t="s">
        <v>185</v>
      </c>
      <c r="B1" s="143"/>
      <c r="C1" s="143"/>
      <c r="D1" s="143"/>
      <c r="E1" s="143"/>
      <c r="F1" s="143"/>
      <c r="G1" s="143"/>
      <c r="H1" s="143"/>
    </row>
    <row r="2" spans="1:10" ht="18" x14ac:dyDescent="0.25">
      <c r="A2" s="4"/>
      <c r="B2" s="4"/>
      <c r="C2" s="4"/>
      <c r="D2" s="4"/>
      <c r="E2" s="4"/>
      <c r="F2" s="4"/>
      <c r="G2" s="4"/>
      <c r="H2" s="5"/>
    </row>
    <row r="3" spans="1:10" ht="18" customHeight="1" x14ac:dyDescent="0.25">
      <c r="A3" s="143" t="s">
        <v>21</v>
      </c>
      <c r="B3" s="145"/>
      <c r="C3" s="145"/>
      <c r="D3" s="145"/>
      <c r="E3" s="145"/>
      <c r="F3" s="145"/>
      <c r="G3" s="145"/>
      <c r="H3" s="145"/>
    </row>
    <row r="4" spans="1:10" ht="18" x14ac:dyDescent="0.25">
      <c r="A4" s="4"/>
      <c r="B4" s="4"/>
      <c r="C4" s="4"/>
      <c r="D4" s="4"/>
      <c r="E4" s="4"/>
      <c r="F4" s="4"/>
      <c r="G4" s="4"/>
      <c r="H4" s="5"/>
    </row>
    <row r="5" spans="1:10" x14ac:dyDescent="0.25">
      <c r="A5" s="177" t="s">
        <v>23</v>
      </c>
      <c r="B5" s="178"/>
      <c r="C5" s="179"/>
      <c r="D5" s="20" t="s">
        <v>24</v>
      </c>
      <c r="E5" s="20" t="s">
        <v>38</v>
      </c>
      <c r="F5" s="21" t="s">
        <v>39</v>
      </c>
      <c r="G5" s="21" t="s">
        <v>180</v>
      </c>
      <c r="H5" s="21" t="s">
        <v>184</v>
      </c>
    </row>
    <row r="6" spans="1:10" x14ac:dyDescent="0.25">
      <c r="A6" s="174" t="s">
        <v>118</v>
      </c>
      <c r="B6" s="175"/>
      <c r="C6" s="176"/>
      <c r="D6" s="64" t="s">
        <v>120</v>
      </c>
      <c r="E6" s="111">
        <f>(E7)</f>
        <v>559498.84999999986</v>
      </c>
      <c r="F6" s="80">
        <f>(F7)</f>
        <v>604505.18000000005</v>
      </c>
      <c r="G6" s="80">
        <f>(G7)</f>
        <v>819325.75000000012</v>
      </c>
      <c r="H6" s="80">
        <v>818016.23</v>
      </c>
    </row>
    <row r="7" spans="1:10" x14ac:dyDescent="0.25">
      <c r="A7" s="174" t="s">
        <v>119</v>
      </c>
      <c r="B7" s="175"/>
      <c r="C7" s="176"/>
      <c r="D7" s="64" t="s">
        <v>120</v>
      </c>
      <c r="E7" s="111">
        <f>(E8+E21+E57+E66)</f>
        <v>559498.84999999986</v>
      </c>
      <c r="F7" s="80">
        <f>(F8+F21+F57+F66)</f>
        <v>604505.18000000005</v>
      </c>
      <c r="G7" s="80">
        <f>(G8+G21+G57+G66)</f>
        <v>819325.75000000012</v>
      </c>
      <c r="H7" s="80">
        <v>818016.23</v>
      </c>
    </row>
    <row r="8" spans="1:10" x14ac:dyDescent="0.25">
      <c r="A8" s="168" t="s">
        <v>121</v>
      </c>
      <c r="B8" s="169"/>
      <c r="C8" s="170"/>
      <c r="D8" s="83" t="s">
        <v>122</v>
      </c>
      <c r="E8" s="111">
        <f>(E9+E17)</f>
        <v>8829.7900000000009</v>
      </c>
      <c r="F8" s="80">
        <f>(F9+F17)</f>
        <v>38000</v>
      </c>
      <c r="G8" s="107">
        <f>(G9+G17)</f>
        <v>35000</v>
      </c>
      <c r="H8" s="107">
        <f t="shared" ref="H8" si="0">(H9+H17)</f>
        <v>35000</v>
      </c>
      <c r="J8" s="77"/>
    </row>
    <row r="9" spans="1:10" x14ac:dyDescent="0.25">
      <c r="A9" s="165">
        <v>32</v>
      </c>
      <c r="B9" s="166"/>
      <c r="C9" s="167"/>
      <c r="D9" s="29" t="s">
        <v>25</v>
      </c>
      <c r="E9" s="111">
        <f>(E10+E11+E12+E13+E14+E15+E16)</f>
        <v>5308.91</v>
      </c>
      <c r="F9" s="76">
        <f>(F10+F11+F12+F13+F15+F16)</f>
        <v>35268.75</v>
      </c>
      <c r="G9" s="76">
        <f>(G10+G11+G12+G13+G15+G16)</f>
        <v>27756.17</v>
      </c>
      <c r="H9" s="76">
        <f t="shared" ref="H9" si="1">(H10+H11+H12+H13+H15+H16)</f>
        <v>27756.17</v>
      </c>
    </row>
    <row r="10" spans="1:10" x14ac:dyDescent="0.25">
      <c r="A10" s="171">
        <v>3211</v>
      </c>
      <c r="B10" s="172"/>
      <c r="C10" s="173"/>
      <c r="D10" s="29" t="s">
        <v>123</v>
      </c>
      <c r="E10" s="84">
        <v>0</v>
      </c>
      <c r="F10" s="76">
        <v>37.799999999999997</v>
      </c>
      <c r="G10" s="76">
        <v>0</v>
      </c>
      <c r="H10" s="76">
        <v>0</v>
      </c>
    </row>
    <row r="11" spans="1:10" x14ac:dyDescent="0.25">
      <c r="A11" s="171">
        <v>3222</v>
      </c>
      <c r="B11" s="172"/>
      <c r="C11" s="173"/>
      <c r="D11" s="29" t="s">
        <v>124</v>
      </c>
      <c r="E11" s="84">
        <v>0</v>
      </c>
      <c r="F11" s="76">
        <v>8429.52</v>
      </c>
      <c r="G11" s="76">
        <v>8429.52</v>
      </c>
      <c r="H11" s="76">
        <v>8429.52</v>
      </c>
    </row>
    <row r="12" spans="1:10" ht="25.5" x14ac:dyDescent="0.25">
      <c r="A12" s="65">
        <v>3224</v>
      </c>
      <c r="B12" s="66"/>
      <c r="C12" s="67"/>
      <c r="D12" s="18" t="s">
        <v>87</v>
      </c>
      <c r="E12" s="84">
        <v>0</v>
      </c>
      <c r="F12" s="76">
        <v>150.52000000000001</v>
      </c>
      <c r="G12" s="76">
        <v>0</v>
      </c>
      <c r="H12" s="76">
        <v>0</v>
      </c>
    </row>
    <row r="13" spans="1:10" x14ac:dyDescent="0.25">
      <c r="A13" s="65">
        <v>3232</v>
      </c>
      <c r="B13" s="66"/>
      <c r="C13" s="67"/>
      <c r="D13" s="18" t="s">
        <v>91</v>
      </c>
      <c r="E13" s="84">
        <v>1327.23</v>
      </c>
      <c r="F13" s="76">
        <v>25576.84</v>
      </c>
      <c r="G13" s="76">
        <v>18813.21</v>
      </c>
      <c r="H13" s="76">
        <v>18813.21</v>
      </c>
    </row>
    <row r="14" spans="1:10" x14ac:dyDescent="0.25">
      <c r="A14" s="65">
        <v>3237</v>
      </c>
      <c r="B14" s="66"/>
      <c r="C14" s="67"/>
      <c r="D14" s="72" t="s">
        <v>95</v>
      </c>
      <c r="E14" s="84">
        <v>3981.68</v>
      </c>
      <c r="F14" s="76">
        <v>0</v>
      </c>
      <c r="G14" s="76">
        <v>0</v>
      </c>
      <c r="H14" s="76">
        <v>0</v>
      </c>
    </row>
    <row r="15" spans="1:10" x14ac:dyDescent="0.25">
      <c r="A15" s="65">
        <v>3233</v>
      </c>
      <c r="B15" s="66"/>
      <c r="C15" s="67"/>
      <c r="D15" s="64" t="s">
        <v>92</v>
      </c>
      <c r="E15" s="84">
        <v>0</v>
      </c>
      <c r="F15" s="76">
        <v>560.63</v>
      </c>
      <c r="G15" s="76">
        <v>0</v>
      </c>
      <c r="H15" s="76">
        <v>0</v>
      </c>
      <c r="J15" s="77"/>
    </row>
    <row r="16" spans="1:10" x14ac:dyDescent="0.25">
      <c r="A16" s="65">
        <v>3295</v>
      </c>
      <c r="B16" s="66"/>
      <c r="C16" s="67"/>
      <c r="D16" s="64" t="s">
        <v>102</v>
      </c>
      <c r="E16" s="84">
        <v>0</v>
      </c>
      <c r="F16" s="76">
        <v>513.44000000000005</v>
      </c>
      <c r="G16" s="76">
        <v>513.44000000000005</v>
      </c>
      <c r="H16" s="76">
        <v>513.44000000000005</v>
      </c>
      <c r="I16" s="77"/>
    </row>
    <row r="17" spans="1:10" ht="38.25" x14ac:dyDescent="0.25">
      <c r="A17" s="86">
        <v>42</v>
      </c>
      <c r="B17" s="66"/>
      <c r="C17" s="67"/>
      <c r="D17" s="26" t="s">
        <v>33</v>
      </c>
      <c r="E17" s="111">
        <f>(E18+E19+E20)</f>
        <v>3520.88</v>
      </c>
      <c r="F17" s="80">
        <v>2731.25</v>
      </c>
      <c r="G17" s="80">
        <f>(G19+G20)</f>
        <v>7243.83</v>
      </c>
      <c r="H17" s="80">
        <f t="shared" ref="H17" si="2">(H19+H20)</f>
        <v>7243.83</v>
      </c>
      <c r="J17" s="77"/>
    </row>
    <row r="18" spans="1:10" x14ac:dyDescent="0.25">
      <c r="A18" s="109">
        <v>4221</v>
      </c>
      <c r="B18" s="63"/>
      <c r="C18" s="64"/>
      <c r="D18" s="27" t="s">
        <v>125</v>
      </c>
      <c r="E18" s="84">
        <v>3520.88</v>
      </c>
      <c r="F18" s="76">
        <v>0</v>
      </c>
      <c r="G18" s="76">
        <v>0</v>
      </c>
      <c r="H18" s="76">
        <v>0</v>
      </c>
    </row>
    <row r="19" spans="1:10" x14ac:dyDescent="0.25">
      <c r="A19" s="65">
        <v>4223</v>
      </c>
      <c r="B19" s="66"/>
      <c r="C19" s="67"/>
      <c r="D19" s="13" t="s">
        <v>110</v>
      </c>
      <c r="E19" s="84">
        <v>0</v>
      </c>
      <c r="F19" s="76">
        <v>2731.25</v>
      </c>
      <c r="G19" s="76">
        <v>2731.25</v>
      </c>
      <c r="H19" s="76">
        <v>2731.25</v>
      </c>
    </row>
    <row r="20" spans="1:10" x14ac:dyDescent="0.25">
      <c r="A20" s="65">
        <v>4231</v>
      </c>
      <c r="B20" s="66"/>
      <c r="C20" s="67"/>
      <c r="D20" s="108" t="s">
        <v>154</v>
      </c>
      <c r="E20" s="84">
        <v>0</v>
      </c>
      <c r="F20" s="76">
        <v>0</v>
      </c>
      <c r="G20" s="76">
        <v>4512.58</v>
      </c>
      <c r="H20" s="76">
        <v>4512.58</v>
      </c>
      <c r="I20" s="77"/>
    </row>
    <row r="21" spans="1:10" ht="25.5" x14ac:dyDescent="0.25">
      <c r="A21" s="87" t="s">
        <v>126</v>
      </c>
      <c r="B21" s="66"/>
      <c r="C21" s="67"/>
      <c r="D21" s="61" t="s">
        <v>127</v>
      </c>
      <c r="E21" s="111">
        <f>(E22+E49+E56)</f>
        <v>77138.509999999995</v>
      </c>
      <c r="F21" s="80">
        <f>(F22+F45+F49)</f>
        <v>76687.430000000008</v>
      </c>
      <c r="G21" s="80">
        <f>(G22+G45+G49)</f>
        <v>78617.67</v>
      </c>
      <c r="H21" s="80">
        <f>(H22+H45+H49)</f>
        <v>78635.37</v>
      </c>
    </row>
    <row r="22" spans="1:10" x14ac:dyDescent="0.25">
      <c r="A22" s="65">
        <v>32</v>
      </c>
      <c r="B22" s="66"/>
      <c r="C22" s="67"/>
      <c r="D22" s="88" t="s">
        <v>25</v>
      </c>
      <c r="E22" s="111">
        <f>(E23+E24+E25+E26+E27+E28+E29+E30+E31+E32+E33+E34+E35+E36+E37+E38+E39+E40+E41+E42+E43+E44)</f>
        <v>63361.88</v>
      </c>
      <c r="F22" s="80">
        <f>(F23+F24+F26+F27+F29+F30+F31+F32+F33+F34+F35+F36+F37+F38+F39+F40+F41+F42+F43+F44)</f>
        <v>64142.87000000001</v>
      </c>
      <c r="G22" s="80">
        <f>(G23+G24+G26+G27+G29+G30+G31+G32+G33+G34+G35+G36+G37+G38+G39+G40+G41+G42+G43+G44)</f>
        <v>57968.289999999994</v>
      </c>
      <c r="H22" s="80">
        <f t="shared" ref="H22" si="3">(H23+H24+H26+H27+H29+H30+H31+H32+H33+H34+H35+H36+H37+H38+H39+H40+H41+H42+H43+H44)</f>
        <v>57985.99</v>
      </c>
    </row>
    <row r="23" spans="1:10" x14ac:dyDescent="0.25">
      <c r="A23" s="65">
        <v>3211</v>
      </c>
      <c r="B23" s="66"/>
      <c r="C23" s="67"/>
      <c r="D23" s="72" t="s">
        <v>80</v>
      </c>
      <c r="E23" s="84">
        <v>517.62</v>
      </c>
      <c r="F23" s="76">
        <v>7773.75</v>
      </c>
      <c r="G23" s="76">
        <v>7811.55</v>
      </c>
      <c r="H23" s="76">
        <v>7811.55</v>
      </c>
    </row>
    <row r="24" spans="1:10" ht="25.5" x14ac:dyDescent="0.25">
      <c r="A24" s="65">
        <v>3213</v>
      </c>
      <c r="B24" s="66"/>
      <c r="C24" s="67"/>
      <c r="D24" s="18" t="s">
        <v>82</v>
      </c>
      <c r="E24" s="84">
        <v>796.34</v>
      </c>
      <c r="F24" s="76">
        <v>530.89</v>
      </c>
      <c r="G24" s="76">
        <v>530.89</v>
      </c>
      <c r="H24" s="76">
        <v>530.89</v>
      </c>
    </row>
    <row r="25" spans="1:10" x14ac:dyDescent="0.25">
      <c r="A25" s="65">
        <v>3214</v>
      </c>
      <c r="B25" s="66"/>
      <c r="C25" s="67"/>
      <c r="D25" s="18" t="s">
        <v>155</v>
      </c>
      <c r="E25" s="84">
        <v>398.17</v>
      </c>
      <c r="F25" s="76">
        <v>0</v>
      </c>
      <c r="G25" s="76">
        <v>0</v>
      </c>
      <c r="H25" s="76">
        <v>0</v>
      </c>
    </row>
    <row r="26" spans="1:10" ht="25.5" x14ac:dyDescent="0.25">
      <c r="A26" s="65">
        <v>3221</v>
      </c>
      <c r="B26" s="66"/>
      <c r="C26" s="67"/>
      <c r="D26" s="18" t="s">
        <v>84</v>
      </c>
      <c r="E26" s="84">
        <v>4645.3</v>
      </c>
      <c r="F26" s="76">
        <v>9898.4699999999993</v>
      </c>
      <c r="G26" s="76">
        <v>5604.16</v>
      </c>
      <c r="H26" s="76">
        <v>5604.16</v>
      </c>
    </row>
    <row r="27" spans="1:10" x14ac:dyDescent="0.25">
      <c r="A27" s="65">
        <v>3222</v>
      </c>
      <c r="B27" s="66"/>
      <c r="C27" s="67"/>
      <c r="D27" s="18" t="s">
        <v>85</v>
      </c>
      <c r="E27" s="84">
        <v>2654.46</v>
      </c>
      <c r="F27" s="76">
        <v>1990.84</v>
      </c>
      <c r="G27" s="76">
        <v>246.55</v>
      </c>
      <c r="H27" s="76">
        <v>246.55</v>
      </c>
    </row>
    <row r="28" spans="1:10" x14ac:dyDescent="0.25">
      <c r="A28" s="65">
        <v>3223</v>
      </c>
      <c r="B28" s="66"/>
      <c r="C28" s="67"/>
      <c r="D28" s="18" t="s">
        <v>156</v>
      </c>
      <c r="E28" s="84">
        <v>663.61</v>
      </c>
      <c r="F28" s="76">
        <v>0</v>
      </c>
      <c r="G28" s="76">
        <v>0</v>
      </c>
      <c r="H28" s="76">
        <v>0</v>
      </c>
    </row>
    <row r="29" spans="1:10" ht="25.5" x14ac:dyDescent="0.25">
      <c r="A29" s="65">
        <v>3224</v>
      </c>
      <c r="B29" s="66"/>
      <c r="C29" s="67"/>
      <c r="D29" s="18" t="s">
        <v>87</v>
      </c>
      <c r="E29" s="84">
        <v>5308.91</v>
      </c>
      <c r="F29" s="76">
        <v>2236.7600000000002</v>
      </c>
      <c r="G29" s="76">
        <v>2751.51</v>
      </c>
      <c r="H29" s="76">
        <v>2751.51</v>
      </c>
    </row>
    <row r="30" spans="1:10" x14ac:dyDescent="0.25">
      <c r="A30" s="65">
        <v>3225</v>
      </c>
      <c r="B30" s="66"/>
      <c r="C30" s="67"/>
      <c r="D30" s="18" t="s">
        <v>88</v>
      </c>
      <c r="E30" s="84">
        <v>5308.91</v>
      </c>
      <c r="F30" s="76">
        <v>2052.14</v>
      </c>
      <c r="G30" s="76">
        <v>2052.14</v>
      </c>
      <c r="H30" s="76">
        <v>2052.14</v>
      </c>
    </row>
    <row r="31" spans="1:10" x14ac:dyDescent="0.25">
      <c r="A31" s="65">
        <v>3227</v>
      </c>
      <c r="B31" s="66"/>
      <c r="C31" s="67"/>
      <c r="D31" s="18" t="s">
        <v>89</v>
      </c>
      <c r="E31" s="84">
        <v>663.61</v>
      </c>
      <c r="F31" s="76">
        <v>778.12</v>
      </c>
      <c r="G31" s="76">
        <v>778.12</v>
      </c>
      <c r="H31" s="76">
        <v>778.12</v>
      </c>
    </row>
    <row r="32" spans="1:10" x14ac:dyDescent="0.25">
      <c r="A32" s="65">
        <v>3231</v>
      </c>
      <c r="B32" s="66"/>
      <c r="C32" s="67"/>
      <c r="D32" s="18" t="s">
        <v>90</v>
      </c>
      <c r="E32" s="84">
        <v>3981.68</v>
      </c>
      <c r="F32" s="76">
        <v>1879.32</v>
      </c>
      <c r="G32" s="76">
        <v>1879.32</v>
      </c>
      <c r="H32" s="76">
        <v>1879.32</v>
      </c>
    </row>
    <row r="33" spans="1:10" x14ac:dyDescent="0.25">
      <c r="A33" s="65">
        <v>3232</v>
      </c>
      <c r="B33" s="66"/>
      <c r="C33" s="67"/>
      <c r="D33" s="18" t="s">
        <v>91</v>
      </c>
      <c r="E33" s="84">
        <v>14599.51</v>
      </c>
      <c r="F33" s="76">
        <v>4676.2</v>
      </c>
      <c r="G33" s="76">
        <v>3442.53</v>
      </c>
      <c r="H33" s="76">
        <v>3442.53</v>
      </c>
    </row>
    <row r="34" spans="1:10" x14ac:dyDescent="0.25">
      <c r="A34" s="65">
        <v>3233</v>
      </c>
      <c r="B34" s="66"/>
      <c r="C34" s="67"/>
      <c r="D34" s="18" t="s">
        <v>92</v>
      </c>
      <c r="E34" s="84">
        <v>3318.07</v>
      </c>
      <c r="F34" s="76">
        <v>2037.53</v>
      </c>
      <c r="G34" s="76">
        <v>2598.16</v>
      </c>
      <c r="H34" s="76">
        <v>2598.16</v>
      </c>
    </row>
    <row r="35" spans="1:10" x14ac:dyDescent="0.25">
      <c r="A35" s="65">
        <v>3234</v>
      </c>
      <c r="B35" s="66"/>
      <c r="C35" s="67"/>
      <c r="D35" s="18" t="s">
        <v>128</v>
      </c>
      <c r="E35" s="84">
        <v>1327.23</v>
      </c>
      <c r="F35" s="76">
        <v>1300</v>
      </c>
      <c r="G35" s="76">
        <v>1300</v>
      </c>
      <c r="H35" s="76">
        <v>1300</v>
      </c>
    </row>
    <row r="36" spans="1:10" x14ac:dyDescent="0.25">
      <c r="A36" s="65">
        <v>3236</v>
      </c>
      <c r="B36" s="66"/>
      <c r="C36" s="67"/>
      <c r="D36" s="18" t="s">
        <v>94</v>
      </c>
      <c r="E36" s="84">
        <v>663.61</v>
      </c>
      <c r="F36" s="76">
        <v>225.62</v>
      </c>
      <c r="G36" s="76">
        <v>225.62</v>
      </c>
      <c r="H36" s="76">
        <v>225.62</v>
      </c>
    </row>
    <row r="37" spans="1:10" x14ac:dyDescent="0.25">
      <c r="A37" s="65">
        <v>3237</v>
      </c>
      <c r="B37" s="66"/>
      <c r="C37" s="67"/>
      <c r="D37" s="18" t="s">
        <v>95</v>
      </c>
      <c r="E37" s="84">
        <v>7963.37</v>
      </c>
      <c r="F37" s="76">
        <v>10645.05</v>
      </c>
      <c r="G37" s="76">
        <v>10645.05</v>
      </c>
      <c r="H37" s="76">
        <v>10662.75</v>
      </c>
    </row>
    <row r="38" spans="1:10" x14ac:dyDescent="0.25">
      <c r="A38" s="65">
        <v>3238</v>
      </c>
      <c r="B38" s="66"/>
      <c r="C38" s="67"/>
      <c r="D38" s="18" t="s">
        <v>96</v>
      </c>
      <c r="E38" s="84">
        <v>3981.68</v>
      </c>
      <c r="F38" s="76">
        <v>2982</v>
      </c>
      <c r="G38" s="76">
        <v>2982</v>
      </c>
      <c r="H38" s="76">
        <v>2982</v>
      </c>
    </row>
    <row r="39" spans="1:10" x14ac:dyDescent="0.25">
      <c r="A39" s="91">
        <v>3239</v>
      </c>
      <c r="B39" s="63"/>
      <c r="C39" s="64"/>
      <c r="D39" s="18" t="s">
        <v>97</v>
      </c>
      <c r="E39" s="84">
        <v>398.17</v>
      </c>
      <c r="F39" s="76">
        <v>1092.1099999999999</v>
      </c>
      <c r="G39" s="76">
        <v>1092.1099999999999</v>
      </c>
      <c r="H39" s="76">
        <v>1092.1099999999999</v>
      </c>
    </row>
    <row r="40" spans="1:10" x14ac:dyDescent="0.25">
      <c r="A40" s="91">
        <v>3292</v>
      </c>
      <c r="B40" s="63"/>
      <c r="C40" s="64"/>
      <c r="D40" s="18" t="s">
        <v>129</v>
      </c>
      <c r="E40" s="84">
        <v>5308.91</v>
      </c>
      <c r="F40" s="76">
        <v>5479.51</v>
      </c>
      <c r="G40" s="76">
        <v>5479.51</v>
      </c>
      <c r="H40" s="76">
        <v>5479.51</v>
      </c>
    </row>
    <row r="41" spans="1:10" x14ac:dyDescent="0.25">
      <c r="A41" s="91">
        <v>3293</v>
      </c>
      <c r="B41" s="63"/>
      <c r="C41" s="64"/>
      <c r="D41" s="18" t="s">
        <v>100</v>
      </c>
      <c r="E41" s="84">
        <v>132.72999999999999</v>
      </c>
      <c r="F41" s="76">
        <v>663.61</v>
      </c>
      <c r="G41" s="76">
        <v>663.61</v>
      </c>
      <c r="H41" s="76">
        <v>663.61</v>
      </c>
    </row>
    <row r="42" spans="1:10" x14ac:dyDescent="0.25">
      <c r="A42" s="91">
        <v>3294</v>
      </c>
      <c r="B42" s="63"/>
      <c r="C42" s="64"/>
      <c r="D42" s="72" t="s">
        <v>101</v>
      </c>
      <c r="E42" s="84">
        <v>199.09</v>
      </c>
      <c r="F42" s="76">
        <v>295</v>
      </c>
      <c r="G42" s="76">
        <v>295</v>
      </c>
      <c r="H42" s="76">
        <v>295</v>
      </c>
    </row>
    <row r="43" spans="1:10" x14ac:dyDescent="0.25">
      <c r="A43" s="91">
        <v>3295</v>
      </c>
      <c r="B43" s="63"/>
      <c r="C43" s="64"/>
      <c r="D43" s="18" t="s">
        <v>102</v>
      </c>
      <c r="E43" s="84">
        <v>265.45</v>
      </c>
      <c r="F43" s="76">
        <v>538.08000000000004</v>
      </c>
      <c r="G43" s="76">
        <v>522.59</v>
      </c>
      <c r="H43" s="76">
        <v>522.59</v>
      </c>
    </row>
    <row r="44" spans="1:10" ht="25.5" x14ac:dyDescent="0.25">
      <c r="A44" s="91">
        <v>3299</v>
      </c>
      <c r="B44" s="63"/>
      <c r="C44" s="64"/>
      <c r="D44" s="18" t="s">
        <v>130</v>
      </c>
      <c r="E44" s="84">
        <v>265.45</v>
      </c>
      <c r="F44" s="76">
        <v>7067.87</v>
      </c>
      <c r="G44" s="76">
        <v>7067.87</v>
      </c>
      <c r="H44" s="76">
        <v>7067.87</v>
      </c>
      <c r="J44" s="77"/>
    </row>
    <row r="45" spans="1:10" x14ac:dyDescent="0.25">
      <c r="A45" s="92">
        <v>34</v>
      </c>
      <c r="B45" s="63"/>
      <c r="C45" s="64"/>
      <c r="D45" s="90" t="s">
        <v>131</v>
      </c>
      <c r="E45" s="111">
        <f>(E46+E47+E48)</f>
        <v>1487.82</v>
      </c>
      <c r="F45" s="80">
        <f>(F46+F47+F48)</f>
        <v>2138.75</v>
      </c>
      <c r="G45" s="80">
        <f>(G46+G47+G48)</f>
        <v>2168.75</v>
      </c>
      <c r="H45" s="80">
        <f t="shared" ref="H45" si="4">(H46+H47+H48)</f>
        <v>2168.75</v>
      </c>
    </row>
    <row r="46" spans="1:10" x14ac:dyDescent="0.25">
      <c r="A46" s="91">
        <v>3431</v>
      </c>
      <c r="B46" s="63"/>
      <c r="C46" s="64"/>
      <c r="D46" s="18" t="s">
        <v>104</v>
      </c>
      <c r="E46" s="84">
        <v>1327.23</v>
      </c>
      <c r="F46" s="76">
        <v>693.18</v>
      </c>
      <c r="G46" s="76">
        <v>693.18</v>
      </c>
      <c r="H46" s="76">
        <v>693.18</v>
      </c>
    </row>
    <row r="47" spans="1:10" x14ac:dyDescent="0.25">
      <c r="A47" s="91">
        <v>3433</v>
      </c>
      <c r="B47" s="63"/>
      <c r="C47" s="64"/>
      <c r="D47" s="18" t="s">
        <v>106</v>
      </c>
      <c r="E47" s="84">
        <v>132.72</v>
      </c>
      <c r="F47" s="76">
        <v>398.17</v>
      </c>
      <c r="G47" s="76">
        <v>398.17</v>
      </c>
      <c r="H47" s="76">
        <v>398.17</v>
      </c>
    </row>
    <row r="48" spans="1:10" x14ac:dyDescent="0.25">
      <c r="A48" s="91">
        <v>3434</v>
      </c>
      <c r="B48" s="63"/>
      <c r="C48" s="64"/>
      <c r="D48" s="72" t="s">
        <v>131</v>
      </c>
      <c r="E48" s="84">
        <v>27.87</v>
      </c>
      <c r="F48" s="76">
        <v>1047.4000000000001</v>
      </c>
      <c r="G48" s="76">
        <v>1077.4000000000001</v>
      </c>
      <c r="H48" s="76">
        <v>1077.4000000000001</v>
      </c>
    </row>
    <row r="49" spans="1:8" ht="38.25" x14ac:dyDescent="0.25">
      <c r="A49" s="59">
        <v>42</v>
      </c>
      <c r="B49" s="63"/>
      <c r="C49" s="64"/>
      <c r="D49" s="26" t="s">
        <v>33</v>
      </c>
      <c r="E49" s="111">
        <f>(E50+E51+E52+E53+E54+E55)</f>
        <v>9794.9500000000007</v>
      </c>
      <c r="F49" s="80">
        <f>(F50+F51+F52+F53+F54+F55)</f>
        <v>10405.810000000001</v>
      </c>
      <c r="G49" s="80">
        <f>(G50+G51+G52+G53+G54+G55)</f>
        <v>18480.63</v>
      </c>
      <c r="H49" s="80">
        <f t="shared" ref="H49" si="5">(H50+H51+H52+H53+H54+H55)</f>
        <v>18480.63</v>
      </c>
    </row>
    <row r="50" spans="1:8" x14ac:dyDescent="0.25">
      <c r="A50" s="62">
        <v>4221</v>
      </c>
      <c r="B50" s="63"/>
      <c r="C50" s="64"/>
      <c r="D50" s="78" t="s">
        <v>125</v>
      </c>
      <c r="E50" s="84">
        <v>4087.87</v>
      </c>
      <c r="F50" s="76">
        <v>7942.2</v>
      </c>
      <c r="G50" s="76">
        <v>14717.02</v>
      </c>
      <c r="H50" s="76">
        <v>13517.02</v>
      </c>
    </row>
    <row r="51" spans="1:8" x14ac:dyDescent="0.25">
      <c r="A51" s="62">
        <v>4222</v>
      </c>
      <c r="B51" s="63"/>
      <c r="C51" s="64"/>
      <c r="D51" s="13" t="s">
        <v>109</v>
      </c>
      <c r="E51" s="84">
        <v>1990.84</v>
      </c>
      <c r="F51" s="76">
        <v>800</v>
      </c>
      <c r="G51" s="76">
        <v>800</v>
      </c>
      <c r="H51" s="76">
        <v>2000</v>
      </c>
    </row>
    <row r="52" spans="1:8" x14ac:dyDescent="0.25">
      <c r="A52" s="62">
        <v>4223</v>
      </c>
      <c r="B52" s="63"/>
      <c r="C52" s="64"/>
      <c r="D52" s="13" t="s">
        <v>110</v>
      </c>
      <c r="E52" s="84">
        <v>0</v>
      </c>
      <c r="F52" s="76">
        <v>500</v>
      </c>
      <c r="G52" s="76">
        <v>500</v>
      </c>
      <c r="H52" s="76">
        <v>500</v>
      </c>
    </row>
    <row r="53" spans="1:8" x14ac:dyDescent="0.25">
      <c r="A53" s="62">
        <v>4226</v>
      </c>
      <c r="B53" s="63"/>
      <c r="C53" s="64"/>
      <c r="D53" s="93" t="s">
        <v>111</v>
      </c>
      <c r="E53" s="84">
        <v>1327.23</v>
      </c>
      <c r="F53" s="76">
        <v>663.61</v>
      </c>
      <c r="G53" s="76">
        <v>663.61</v>
      </c>
      <c r="H53" s="76">
        <v>663.61</v>
      </c>
    </row>
    <row r="54" spans="1:8" x14ac:dyDescent="0.25">
      <c r="A54" s="62">
        <v>4227</v>
      </c>
      <c r="B54" s="63"/>
      <c r="C54" s="64"/>
      <c r="D54" s="93" t="s">
        <v>132</v>
      </c>
      <c r="E54" s="84">
        <v>1725.4</v>
      </c>
      <c r="F54" s="76">
        <v>400</v>
      </c>
      <c r="G54" s="76">
        <v>1700</v>
      </c>
      <c r="H54" s="76">
        <v>1700</v>
      </c>
    </row>
    <row r="55" spans="1:8" x14ac:dyDescent="0.25">
      <c r="A55" s="62">
        <v>4241</v>
      </c>
      <c r="B55" s="63"/>
      <c r="C55" s="64"/>
      <c r="D55" s="94" t="s">
        <v>114</v>
      </c>
      <c r="E55" s="84">
        <v>663.61</v>
      </c>
      <c r="F55" s="76">
        <v>100</v>
      </c>
      <c r="G55" s="76">
        <v>100</v>
      </c>
      <c r="H55" s="76">
        <v>100</v>
      </c>
    </row>
    <row r="56" spans="1:8" ht="26.25" x14ac:dyDescent="0.25">
      <c r="A56" s="62">
        <v>4511</v>
      </c>
      <c r="B56" s="63"/>
      <c r="C56" s="64"/>
      <c r="D56" s="110" t="s">
        <v>153</v>
      </c>
      <c r="E56" s="84">
        <v>3981.68</v>
      </c>
      <c r="F56" s="76">
        <v>0</v>
      </c>
      <c r="G56" s="76">
        <v>0</v>
      </c>
      <c r="H56" s="76">
        <v>0</v>
      </c>
    </row>
    <row r="57" spans="1:8" x14ac:dyDescent="0.25">
      <c r="A57" s="59" t="s">
        <v>133</v>
      </c>
      <c r="B57" s="63"/>
      <c r="C57" s="64"/>
      <c r="D57" s="95" t="s">
        <v>134</v>
      </c>
      <c r="E57" s="111">
        <f>(E58+E62)</f>
        <v>472203.32999999996</v>
      </c>
      <c r="F57" s="80">
        <f>(F58+F62)</f>
        <v>488490.53</v>
      </c>
      <c r="G57" s="107">
        <f>(G58+G62)</f>
        <v>704380.8600000001</v>
      </c>
      <c r="H57" s="107">
        <f t="shared" ref="H57" si="6">(H58+H62)</f>
        <v>704380.8600000001</v>
      </c>
    </row>
    <row r="58" spans="1:8" x14ac:dyDescent="0.25">
      <c r="A58" s="59">
        <v>31</v>
      </c>
      <c r="B58" s="63"/>
      <c r="C58" s="64"/>
      <c r="D58" s="11" t="s">
        <v>10</v>
      </c>
      <c r="E58" s="111">
        <f>(E59+E60+E61)</f>
        <v>440306.86</v>
      </c>
      <c r="F58" s="80">
        <f>(F59+F60+F61)</f>
        <v>450990.94</v>
      </c>
      <c r="G58" s="80">
        <f>(G59+G60+G61)</f>
        <v>666865.70000000007</v>
      </c>
      <c r="H58" s="80">
        <f t="shared" ref="H58" si="7">(H59+H60+H61)</f>
        <v>666865.70000000007</v>
      </c>
    </row>
    <row r="59" spans="1:8" x14ac:dyDescent="0.25">
      <c r="A59" s="62">
        <v>3111</v>
      </c>
      <c r="B59" s="63"/>
      <c r="C59" s="64"/>
      <c r="D59" s="12" t="s">
        <v>77</v>
      </c>
      <c r="E59" s="84">
        <v>364587.83</v>
      </c>
      <c r="F59" s="76">
        <v>371252.2</v>
      </c>
      <c r="G59" s="76">
        <v>556878.30000000005</v>
      </c>
      <c r="H59" s="76">
        <v>556878.30000000005</v>
      </c>
    </row>
    <row r="60" spans="1:8" x14ac:dyDescent="0.25">
      <c r="A60" s="62">
        <v>3121</v>
      </c>
      <c r="B60" s="63"/>
      <c r="C60" s="64"/>
      <c r="D60" s="13" t="s">
        <v>78</v>
      </c>
      <c r="E60" s="84">
        <v>16741.66</v>
      </c>
      <c r="F60" s="76">
        <v>19241.419999999998</v>
      </c>
      <c r="G60" s="76">
        <v>19241.419999999998</v>
      </c>
      <c r="H60" s="76">
        <v>19241.419999999998</v>
      </c>
    </row>
    <row r="61" spans="1:8" x14ac:dyDescent="0.25">
      <c r="A61" s="62">
        <v>3132</v>
      </c>
      <c r="B61" s="63"/>
      <c r="C61" s="64"/>
      <c r="D61" s="13" t="s">
        <v>79</v>
      </c>
      <c r="E61" s="84">
        <v>58977.37</v>
      </c>
      <c r="F61" s="76">
        <v>60497.32</v>
      </c>
      <c r="G61" s="76">
        <v>90745.98</v>
      </c>
      <c r="H61" s="76">
        <v>90745.98</v>
      </c>
    </row>
    <row r="62" spans="1:8" x14ac:dyDescent="0.25">
      <c r="A62" s="59">
        <v>32</v>
      </c>
      <c r="B62" s="63"/>
      <c r="C62" s="64"/>
      <c r="D62" s="88" t="s">
        <v>25</v>
      </c>
      <c r="E62" s="111">
        <f>(E63+E64+E65)</f>
        <v>31896.47</v>
      </c>
      <c r="F62" s="80">
        <f>(F63+F64+F65)</f>
        <v>37499.589999999997</v>
      </c>
      <c r="G62" s="80">
        <f>(G63+G64+G65)</f>
        <v>37515.159999999996</v>
      </c>
      <c r="H62" s="80">
        <f t="shared" ref="H62" si="8">(H63+H64+H65)</f>
        <v>37515.159999999996</v>
      </c>
    </row>
    <row r="63" spans="1:8" ht="25.5" x14ac:dyDescent="0.25">
      <c r="A63" s="62">
        <v>3221</v>
      </c>
      <c r="B63" s="63"/>
      <c r="C63" s="64"/>
      <c r="D63" s="18" t="s">
        <v>84</v>
      </c>
      <c r="E63" s="84">
        <v>3981.68</v>
      </c>
      <c r="F63" s="76">
        <v>2654.46</v>
      </c>
      <c r="G63" s="76">
        <v>2654.46</v>
      </c>
      <c r="H63" s="76">
        <v>2654.46</v>
      </c>
    </row>
    <row r="64" spans="1:8" x14ac:dyDescent="0.25">
      <c r="A64" s="62">
        <v>3222</v>
      </c>
      <c r="B64" s="63"/>
      <c r="C64" s="64"/>
      <c r="D64" s="18" t="s">
        <v>85</v>
      </c>
      <c r="E64" s="84">
        <v>26561.02</v>
      </c>
      <c r="F64" s="76">
        <v>33180.699999999997</v>
      </c>
      <c r="G64" s="76">
        <v>33180.699999999997</v>
      </c>
      <c r="H64" s="76">
        <v>33180.699999999997</v>
      </c>
    </row>
    <row r="65" spans="1:8" x14ac:dyDescent="0.25">
      <c r="A65" s="62">
        <v>3295</v>
      </c>
      <c r="B65" s="63"/>
      <c r="C65" s="64"/>
      <c r="D65" s="18" t="s">
        <v>102</v>
      </c>
      <c r="E65" s="84">
        <v>1353.77</v>
      </c>
      <c r="F65" s="76">
        <v>1664.43</v>
      </c>
      <c r="G65" s="76">
        <v>1680</v>
      </c>
      <c r="H65" s="76">
        <v>1680</v>
      </c>
    </row>
    <row r="66" spans="1:8" ht="25.5" x14ac:dyDescent="0.25">
      <c r="A66" s="62" t="s">
        <v>135</v>
      </c>
      <c r="B66" s="63"/>
      <c r="C66" s="64"/>
      <c r="D66" s="90" t="s">
        <v>136</v>
      </c>
      <c r="E66" s="111">
        <f>(E67)</f>
        <v>1327.22</v>
      </c>
      <c r="F66" s="80">
        <f>(F67)</f>
        <v>1327.22</v>
      </c>
      <c r="G66" s="107">
        <f>(G67)</f>
        <v>1327.22</v>
      </c>
      <c r="H66" s="107">
        <f t="shared" ref="H66" si="9">(H67)</f>
        <v>1327.22</v>
      </c>
    </row>
    <row r="67" spans="1:8" x14ac:dyDescent="0.25">
      <c r="A67" s="59">
        <v>32</v>
      </c>
      <c r="B67" s="63"/>
      <c r="C67" s="64"/>
      <c r="D67" s="88" t="s">
        <v>25</v>
      </c>
      <c r="E67" s="111">
        <f>(E68+E69)</f>
        <v>1327.22</v>
      </c>
      <c r="F67" s="80">
        <f>(F68+F69)</f>
        <v>1327.22</v>
      </c>
      <c r="G67" s="80">
        <f>(G68+G69)</f>
        <v>1327.22</v>
      </c>
      <c r="H67" s="80">
        <f t="shared" ref="H67" si="10">(H68+H69)</f>
        <v>1327.22</v>
      </c>
    </row>
    <row r="68" spans="1:8" ht="25.5" x14ac:dyDescent="0.25">
      <c r="A68" s="62">
        <v>3224</v>
      </c>
      <c r="B68" s="63"/>
      <c r="C68" s="64"/>
      <c r="D68" s="18" t="s">
        <v>87</v>
      </c>
      <c r="E68" s="84">
        <v>663.61</v>
      </c>
      <c r="F68" s="76">
        <v>663.61</v>
      </c>
      <c r="G68" s="76">
        <v>663.61</v>
      </c>
      <c r="H68" s="76">
        <v>663.61</v>
      </c>
    </row>
    <row r="69" spans="1:8" x14ac:dyDescent="0.25">
      <c r="A69" s="62">
        <v>3232</v>
      </c>
      <c r="B69" s="63"/>
      <c r="C69" s="64"/>
      <c r="D69" s="18" t="s">
        <v>91</v>
      </c>
      <c r="E69" s="84">
        <v>663.61</v>
      </c>
      <c r="F69" s="76">
        <v>663.61</v>
      </c>
      <c r="G69" s="76">
        <v>663.61</v>
      </c>
      <c r="H69" s="76">
        <v>663.61</v>
      </c>
    </row>
    <row r="70" spans="1:8" ht="63.75" x14ac:dyDescent="0.25">
      <c r="A70" s="165" t="s">
        <v>137</v>
      </c>
      <c r="B70" s="166"/>
      <c r="C70" s="167"/>
      <c r="D70" s="64" t="s">
        <v>138</v>
      </c>
      <c r="E70" s="111">
        <f>(E71)</f>
        <v>82327.98000000001</v>
      </c>
      <c r="F70" s="80">
        <v>75774.23</v>
      </c>
      <c r="G70" s="80">
        <f>(G71)</f>
        <v>61800.000000000007</v>
      </c>
      <c r="H70" s="80">
        <f t="shared" ref="H70:H72" si="11">(H71)</f>
        <v>58531.000000000007</v>
      </c>
    </row>
    <row r="71" spans="1:8" ht="30" customHeight="1" x14ac:dyDescent="0.25">
      <c r="A71" s="165" t="s">
        <v>139</v>
      </c>
      <c r="B71" s="166"/>
      <c r="C71" s="167"/>
      <c r="D71" s="64" t="s">
        <v>140</v>
      </c>
      <c r="E71" s="111">
        <f>(E72)</f>
        <v>82327.98000000001</v>
      </c>
      <c r="F71" s="80">
        <v>75774.23</v>
      </c>
      <c r="G71" s="80">
        <f>(G72)</f>
        <v>61800.000000000007</v>
      </c>
      <c r="H71" s="80">
        <f t="shared" si="11"/>
        <v>58531.000000000007</v>
      </c>
    </row>
    <row r="72" spans="1:8" ht="25.5" x14ac:dyDescent="0.25">
      <c r="A72" s="59" t="s">
        <v>141</v>
      </c>
      <c r="B72" s="60"/>
      <c r="C72" s="61"/>
      <c r="D72" s="96" t="s">
        <v>142</v>
      </c>
      <c r="E72" s="111">
        <f>(E73)</f>
        <v>82327.98000000001</v>
      </c>
      <c r="F72" s="80">
        <v>75774.23</v>
      </c>
      <c r="G72" s="107">
        <f>(G73)</f>
        <v>61800.000000000007</v>
      </c>
      <c r="H72" s="107">
        <f t="shared" si="11"/>
        <v>58531.000000000007</v>
      </c>
    </row>
    <row r="73" spans="1:8" x14ac:dyDescent="0.25">
      <c r="A73" s="59">
        <v>32</v>
      </c>
      <c r="B73" s="60"/>
      <c r="C73" s="61"/>
      <c r="D73" s="88" t="s">
        <v>25</v>
      </c>
      <c r="E73" s="111">
        <f>(E74+E75+E76+E77+E78+E79+E80+E81)</f>
        <v>82327.98000000001</v>
      </c>
      <c r="F73" s="80">
        <f>(F74+F75+F76+F77+F78+F79+F80+F81)</f>
        <v>60055.710000000006</v>
      </c>
      <c r="G73" s="80">
        <f>(G74+G75+G76+G77+G78+G79+G80+G81)</f>
        <v>61800.000000000007</v>
      </c>
      <c r="H73" s="80">
        <f t="shared" ref="H73" si="12">(H74+H75+H76+H77+H78+H79+H80+H81)</f>
        <v>58531.000000000007</v>
      </c>
    </row>
    <row r="74" spans="1:8" ht="25.5" x14ac:dyDescent="0.25">
      <c r="A74" s="62">
        <v>3221</v>
      </c>
      <c r="B74" s="63"/>
      <c r="C74" s="64"/>
      <c r="D74" s="18" t="s">
        <v>84</v>
      </c>
      <c r="E74" s="84">
        <v>4645.3</v>
      </c>
      <c r="F74" s="76">
        <v>3318.07</v>
      </c>
      <c r="G74" s="76">
        <v>3318.07</v>
      </c>
      <c r="H74" s="76">
        <v>3318.07</v>
      </c>
    </row>
    <row r="75" spans="1:8" x14ac:dyDescent="0.25">
      <c r="A75" s="62">
        <v>3222</v>
      </c>
      <c r="B75" s="63"/>
      <c r="C75" s="64"/>
      <c r="D75" s="18" t="s">
        <v>85</v>
      </c>
      <c r="E75" s="84">
        <v>54270.36</v>
      </c>
      <c r="F75" s="76">
        <v>42942.12</v>
      </c>
      <c r="G75" s="76">
        <v>44686.41</v>
      </c>
      <c r="H75" s="76">
        <v>42417.41</v>
      </c>
    </row>
    <row r="76" spans="1:8" ht="25.5" x14ac:dyDescent="0.25">
      <c r="A76" s="62">
        <v>3224</v>
      </c>
      <c r="B76" s="63"/>
      <c r="C76" s="64"/>
      <c r="D76" s="18" t="s">
        <v>87</v>
      </c>
      <c r="E76" s="84">
        <v>1327.23</v>
      </c>
      <c r="F76" s="76">
        <v>1314.23</v>
      </c>
      <c r="G76" s="76">
        <v>1314.23</v>
      </c>
      <c r="H76" s="76">
        <v>1314.23</v>
      </c>
    </row>
    <row r="77" spans="1:8" x14ac:dyDescent="0.25">
      <c r="A77" s="62">
        <v>3231</v>
      </c>
      <c r="B77" s="63"/>
      <c r="C77" s="64"/>
      <c r="D77" s="18" t="s">
        <v>90</v>
      </c>
      <c r="E77" s="84">
        <v>3318.07</v>
      </c>
      <c r="F77" s="76">
        <v>2054.83</v>
      </c>
      <c r="G77" s="76">
        <v>2054.83</v>
      </c>
      <c r="H77" s="76">
        <v>2054.83</v>
      </c>
    </row>
    <row r="78" spans="1:8" x14ac:dyDescent="0.25">
      <c r="A78" s="62">
        <v>3232</v>
      </c>
      <c r="B78" s="63"/>
      <c r="C78" s="64"/>
      <c r="D78" s="18" t="s">
        <v>91</v>
      </c>
      <c r="E78" s="84">
        <v>9476.42</v>
      </c>
      <c r="F78" s="76">
        <v>4379.57</v>
      </c>
      <c r="G78" s="76">
        <v>4379.57</v>
      </c>
      <c r="H78" s="76">
        <v>3379.57</v>
      </c>
    </row>
    <row r="79" spans="1:8" x14ac:dyDescent="0.25">
      <c r="A79" s="62">
        <v>3233</v>
      </c>
      <c r="B79" s="63"/>
      <c r="C79" s="64"/>
      <c r="D79" s="18" t="s">
        <v>143</v>
      </c>
      <c r="E79" s="84">
        <v>0</v>
      </c>
      <c r="F79" s="76">
        <v>56.3</v>
      </c>
      <c r="G79" s="76">
        <v>56.3</v>
      </c>
      <c r="H79" s="76">
        <v>56.3</v>
      </c>
    </row>
    <row r="80" spans="1:8" x14ac:dyDescent="0.25">
      <c r="A80" s="62">
        <v>3234</v>
      </c>
      <c r="B80" s="63"/>
      <c r="C80" s="64"/>
      <c r="D80" s="18" t="s">
        <v>128</v>
      </c>
      <c r="E80" s="84">
        <v>6636.14</v>
      </c>
      <c r="F80" s="76">
        <v>3999.75</v>
      </c>
      <c r="G80" s="76">
        <v>3999.75</v>
      </c>
      <c r="H80" s="76">
        <v>3999.75</v>
      </c>
    </row>
    <row r="81" spans="1:8" x14ac:dyDescent="0.25">
      <c r="A81" s="62">
        <v>3238</v>
      </c>
      <c r="B81" s="63"/>
      <c r="C81" s="64"/>
      <c r="D81" s="18" t="s">
        <v>96</v>
      </c>
      <c r="E81" s="84">
        <v>2654.46</v>
      </c>
      <c r="F81" s="76">
        <v>1990.84</v>
      </c>
      <c r="G81" s="76">
        <v>1990.84</v>
      </c>
      <c r="H81" s="76">
        <v>1990.84</v>
      </c>
    </row>
    <row r="82" spans="1:8" ht="25.5" x14ac:dyDescent="0.25">
      <c r="A82" s="62">
        <v>3722</v>
      </c>
      <c r="B82" s="63"/>
      <c r="C82" s="64"/>
      <c r="D82" s="72" t="s">
        <v>157</v>
      </c>
      <c r="E82" s="84">
        <v>86123.83</v>
      </c>
      <c r="F82" s="76">
        <v>0</v>
      </c>
      <c r="G82" s="76">
        <v>0</v>
      </c>
      <c r="H82" s="76">
        <v>0</v>
      </c>
    </row>
    <row r="83" spans="1:8" ht="38.25" x14ac:dyDescent="0.25">
      <c r="A83" s="62">
        <v>42</v>
      </c>
      <c r="B83" s="63"/>
      <c r="C83" s="64"/>
      <c r="D83" s="26" t="s">
        <v>33</v>
      </c>
      <c r="E83" s="111">
        <f>(E84+E85+E86)</f>
        <v>10617.83</v>
      </c>
      <c r="F83" s="80">
        <f>(F84+F86)</f>
        <v>17074.82</v>
      </c>
      <c r="G83" s="80">
        <f>(G84+G86)</f>
        <v>0</v>
      </c>
      <c r="H83" s="80">
        <f t="shared" ref="H83" si="13">(H84+H86)</f>
        <v>0</v>
      </c>
    </row>
    <row r="84" spans="1:8" x14ac:dyDescent="0.25">
      <c r="A84" s="62">
        <v>4221</v>
      </c>
      <c r="B84" s="63"/>
      <c r="C84" s="64"/>
      <c r="D84" s="78" t="s">
        <v>125</v>
      </c>
      <c r="E84" s="84">
        <v>9290.6</v>
      </c>
      <c r="F84" s="76">
        <v>15774.82</v>
      </c>
      <c r="G84" s="76">
        <v>0</v>
      </c>
      <c r="H84" s="76">
        <v>0</v>
      </c>
    </row>
    <row r="85" spans="1:8" x14ac:dyDescent="0.25">
      <c r="A85" s="62">
        <v>4223</v>
      </c>
      <c r="B85" s="63"/>
      <c r="C85" s="64"/>
      <c r="D85" s="78" t="s">
        <v>110</v>
      </c>
      <c r="E85" s="84">
        <v>1327.23</v>
      </c>
      <c r="F85" s="76">
        <v>0</v>
      </c>
      <c r="G85" s="76">
        <v>0</v>
      </c>
      <c r="H85" s="76">
        <v>0</v>
      </c>
    </row>
    <row r="86" spans="1:8" x14ac:dyDescent="0.25">
      <c r="A86" s="62">
        <v>4227</v>
      </c>
      <c r="B86" s="63"/>
      <c r="C86" s="64"/>
      <c r="D86" s="93" t="s">
        <v>132</v>
      </c>
      <c r="E86" s="84">
        <v>0</v>
      </c>
      <c r="F86" s="76">
        <v>1300</v>
      </c>
      <c r="G86" s="76">
        <v>0</v>
      </c>
      <c r="H86" s="76">
        <v>0</v>
      </c>
    </row>
    <row r="87" spans="1:8" ht="63.75" x14ac:dyDescent="0.25">
      <c r="A87" s="165" t="s">
        <v>144</v>
      </c>
      <c r="B87" s="166"/>
      <c r="C87" s="167"/>
      <c r="D87" s="64" t="s">
        <v>138</v>
      </c>
      <c r="E87" s="111">
        <f>(E88+E96)</f>
        <v>51477.320000000007</v>
      </c>
      <c r="F87" s="80">
        <f>(F88+F96)</f>
        <v>61147.67</v>
      </c>
      <c r="G87" s="107">
        <f>(G88+G96)</f>
        <v>66413</v>
      </c>
      <c r="H87" s="107">
        <f t="shared" ref="H87" si="14">(H88+H96)</f>
        <v>57079</v>
      </c>
    </row>
    <row r="88" spans="1:8" x14ac:dyDescent="0.25">
      <c r="A88" s="165" t="s">
        <v>145</v>
      </c>
      <c r="B88" s="166"/>
      <c r="C88" s="167"/>
      <c r="D88" s="64" t="s">
        <v>120</v>
      </c>
      <c r="E88" s="111">
        <f t="shared" ref="E88:G89" si="15">(E89)</f>
        <v>40673.670000000006</v>
      </c>
      <c r="F88" s="80">
        <f t="shared" si="15"/>
        <v>49837</v>
      </c>
      <c r="G88" s="80">
        <f t="shared" si="15"/>
        <v>62513</v>
      </c>
      <c r="H88" s="80">
        <f t="shared" ref="H88:H89" si="16">(H89)</f>
        <v>52358</v>
      </c>
    </row>
    <row r="89" spans="1:8" ht="25.5" x14ac:dyDescent="0.25">
      <c r="A89" s="59" t="s">
        <v>141</v>
      </c>
      <c r="B89" s="60"/>
      <c r="C89" s="61"/>
      <c r="D89" s="96" t="s">
        <v>142</v>
      </c>
      <c r="E89" s="111">
        <f t="shared" si="15"/>
        <v>40673.670000000006</v>
      </c>
      <c r="F89" s="80">
        <f t="shared" si="15"/>
        <v>49837</v>
      </c>
      <c r="G89" s="80">
        <f t="shared" si="15"/>
        <v>62513</v>
      </c>
      <c r="H89" s="80">
        <f t="shared" si="16"/>
        <v>52358</v>
      </c>
    </row>
    <row r="90" spans="1:8" x14ac:dyDescent="0.25">
      <c r="A90" s="59">
        <v>32</v>
      </c>
      <c r="B90" s="60"/>
      <c r="C90" s="61"/>
      <c r="D90" s="90" t="s">
        <v>25</v>
      </c>
      <c r="E90" s="84">
        <f>(E91+E92+E93+E94+E95)</f>
        <v>40673.670000000006</v>
      </c>
      <c r="F90" s="76">
        <f>(F91+F92+F93+F94+F95)</f>
        <v>49837</v>
      </c>
      <c r="G90" s="76">
        <f>(G91+G92+G93+G94+G95)</f>
        <v>62513</v>
      </c>
      <c r="H90" s="76">
        <f t="shared" ref="H90" si="17">(H91+H92+H93+H94+H95)</f>
        <v>52358</v>
      </c>
    </row>
    <row r="91" spans="1:8" x14ac:dyDescent="0.25">
      <c r="A91" s="62">
        <v>3211</v>
      </c>
      <c r="B91" s="63"/>
      <c r="C91" s="64"/>
      <c r="D91" s="72" t="s">
        <v>80</v>
      </c>
      <c r="E91" s="84">
        <v>0</v>
      </c>
      <c r="F91" s="76">
        <v>265.45</v>
      </c>
      <c r="G91" s="76">
        <v>265.45</v>
      </c>
      <c r="H91" s="76">
        <v>265.45</v>
      </c>
    </row>
    <row r="92" spans="1:8" x14ac:dyDescent="0.25">
      <c r="A92" s="62">
        <v>3212</v>
      </c>
      <c r="B92" s="63"/>
      <c r="C92" s="64"/>
      <c r="D92" s="18" t="s">
        <v>81</v>
      </c>
      <c r="E92" s="84">
        <v>7963.37</v>
      </c>
      <c r="F92" s="76">
        <v>8626.9699999999993</v>
      </c>
      <c r="G92" s="76">
        <v>11302.97</v>
      </c>
      <c r="H92" s="76">
        <v>7200</v>
      </c>
    </row>
    <row r="93" spans="1:8" ht="25.5" x14ac:dyDescent="0.25">
      <c r="A93" s="62">
        <v>3213</v>
      </c>
      <c r="B93" s="63"/>
      <c r="C93" s="64"/>
      <c r="D93" s="18" t="s">
        <v>82</v>
      </c>
      <c r="E93" s="84">
        <v>796.34</v>
      </c>
      <c r="F93" s="76">
        <v>265.45</v>
      </c>
      <c r="G93" s="76">
        <v>265.45</v>
      </c>
      <c r="H93" s="76">
        <v>265.45</v>
      </c>
    </row>
    <row r="94" spans="1:8" x14ac:dyDescent="0.25">
      <c r="A94" s="62">
        <v>3223</v>
      </c>
      <c r="B94" s="63"/>
      <c r="C94" s="64"/>
      <c r="D94" s="18" t="s">
        <v>86</v>
      </c>
      <c r="E94" s="84">
        <v>31183.98</v>
      </c>
      <c r="F94" s="76">
        <v>38489.199999999997</v>
      </c>
      <c r="G94" s="76">
        <v>48489.2</v>
      </c>
      <c r="H94" s="76">
        <v>42437.17</v>
      </c>
    </row>
    <row r="95" spans="1:8" x14ac:dyDescent="0.25">
      <c r="A95" s="62">
        <v>3236</v>
      </c>
      <c r="B95" s="63"/>
      <c r="C95" s="64"/>
      <c r="D95" s="18" t="s">
        <v>94</v>
      </c>
      <c r="E95" s="84">
        <v>729.98</v>
      </c>
      <c r="F95" s="76">
        <v>2189.9299999999998</v>
      </c>
      <c r="G95" s="76">
        <v>2189.9299999999998</v>
      </c>
      <c r="H95" s="76">
        <v>2189.9299999999998</v>
      </c>
    </row>
    <row r="96" spans="1:8" ht="45" customHeight="1" x14ac:dyDescent="0.25">
      <c r="A96" s="165" t="s">
        <v>151</v>
      </c>
      <c r="B96" s="166"/>
      <c r="C96" s="167"/>
      <c r="D96" s="64" t="s">
        <v>152</v>
      </c>
      <c r="E96" s="111">
        <f>(E97)</f>
        <v>10803.65</v>
      </c>
      <c r="F96" s="80">
        <f>(F97)</f>
        <v>11310.67</v>
      </c>
      <c r="G96" s="107">
        <f>(G97)</f>
        <v>3900</v>
      </c>
      <c r="H96" s="107">
        <f t="shared" ref="H96:H97" si="18">(H97)</f>
        <v>4721</v>
      </c>
    </row>
    <row r="97" spans="1:8" ht="25.5" x14ac:dyDescent="0.25">
      <c r="A97" s="59" t="s">
        <v>141</v>
      </c>
      <c r="B97" s="60"/>
      <c r="C97" s="61"/>
      <c r="D97" s="61" t="s">
        <v>142</v>
      </c>
      <c r="E97" s="111">
        <f>(E98)</f>
        <v>10803.65</v>
      </c>
      <c r="F97" s="80">
        <f>(F99+F100)</f>
        <v>11310.67</v>
      </c>
      <c r="G97" s="80">
        <f>(G98)</f>
        <v>3900</v>
      </c>
      <c r="H97" s="80">
        <f t="shared" si="18"/>
        <v>4721</v>
      </c>
    </row>
    <row r="98" spans="1:8" x14ac:dyDescent="0.25">
      <c r="A98" s="59">
        <v>32</v>
      </c>
      <c r="B98" s="63"/>
      <c r="C98" s="64"/>
      <c r="D98" s="88" t="s">
        <v>25</v>
      </c>
      <c r="E98" s="111">
        <f>(E99+E100)</f>
        <v>10803.65</v>
      </c>
      <c r="F98" s="80">
        <f>(F99+F100)</f>
        <v>11310.67</v>
      </c>
      <c r="G98" s="80">
        <f>(G99+G100)</f>
        <v>3900</v>
      </c>
      <c r="H98" s="80">
        <f t="shared" ref="H98" si="19">(H99+H100)</f>
        <v>4721</v>
      </c>
    </row>
    <row r="99" spans="1:8" ht="25.5" x14ac:dyDescent="0.25">
      <c r="A99" s="62">
        <v>3224</v>
      </c>
      <c r="B99" s="63"/>
      <c r="C99" s="64"/>
      <c r="D99" s="18" t="s">
        <v>87</v>
      </c>
      <c r="E99" s="84">
        <v>1327.23</v>
      </c>
      <c r="F99" s="76">
        <v>1314.23</v>
      </c>
      <c r="G99" s="76">
        <v>950</v>
      </c>
      <c r="H99" s="76">
        <v>950</v>
      </c>
    </row>
    <row r="100" spans="1:8" x14ac:dyDescent="0.25">
      <c r="A100" s="62">
        <v>3232</v>
      </c>
      <c r="B100" s="63"/>
      <c r="C100" s="64"/>
      <c r="D100" s="18" t="s">
        <v>91</v>
      </c>
      <c r="E100" s="84">
        <v>9476.42</v>
      </c>
      <c r="F100" s="76">
        <v>9996.44</v>
      </c>
      <c r="G100" s="76">
        <v>2950</v>
      </c>
      <c r="H100" s="76">
        <v>3771</v>
      </c>
    </row>
    <row r="101" spans="1:8" ht="45" customHeight="1" x14ac:dyDescent="0.25">
      <c r="A101" s="165" t="s">
        <v>146</v>
      </c>
      <c r="B101" s="166"/>
      <c r="C101" s="167"/>
      <c r="D101" s="89" t="s">
        <v>147</v>
      </c>
      <c r="E101" s="84">
        <v>0</v>
      </c>
      <c r="F101" s="80">
        <v>4337.5</v>
      </c>
      <c r="G101" s="80">
        <v>0</v>
      </c>
      <c r="H101" s="80">
        <v>0</v>
      </c>
    </row>
    <row r="102" spans="1:8" ht="45" customHeight="1" x14ac:dyDescent="0.25">
      <c r="A102" s="165" t="s">
        <v>145</v>
      </c>
      <c r="B102" s="166"/>
      <c r="C102" s="167"/>
      <c r="D102" s="89" t="s">
        <v>148</v>
      </c>
      <c r="E102" s="84">
        <v>0</v>
      </c>
      <c r="F102" s="80">
        <v>4337.5</v>
      </c>
      <c r="G102" s="80">
        <v>0</v>
      </c>
      <c r="H102" s="80">
        <v>0</v>
      </c>
    </row>
    <row r="103" spans="1:8" x14ac:dyDescent="0.25">
      <c r="A103" s="59" t="s">
        <v>149</v>
      </c>
      <c r="B103" s="63"/>
      <c r="C103" s="64"/>
      <c r="D103" s="97" t="s">
        <v>150</v>
      </c>
      <c r="E103" s="84">
        <v>0</v>
      </c>
      <c r="F103" s="80">
        <v>4337.5</v>
      </c>
      <c r="G103" s="80">
        <v>0</v>
      </c>
      <c r="H103" s="80">
        <v>0</v>
      </c>
    </row>
    <row r="104" spans="1:8" x14ac:dyDescent="0.25">
      <c r="A104" s="120">
        <v>3232</v>
      </c>
      <c r="B104" s="121"/>
      <c r="C104" s="122"/>
      <c r="D104" s="18" t="s">
        <v>91</v>
      </c>
      <c r="E104" s="84">
        <v>0</v>
      </c>
      <c r="F104" s="76">
        <v>4337.5</v>
      </c>
      <c r="G104" s="76">
        <v>0</v>
      </c>
      <c r="H104" s="76">
        <v>0</v>
      </c>
    </row>
    <row r="105" spans="1:8" x14ac:dyDescent="0.25">
      <c r="A105" s="180" t="s">
        <v>169</v>
      </c>
      <c r="B105" s="181"/>
      <c r="C105" s="182"/>
      <c r="D105" s="127" t="s">
        <v>170</v>
      </c>
      <c r="E105" s="128">
        <v>0</v>
      </c>
      <c r="F105" s="129">
        <v>0</v>
      </c>
      <c r="G105" s="139">
        <v>995421.06</v>
      </c>
      <c r="H105" s="139">
        <v>995721.06</v>
      </c>
    </row>
    <row r="106" spans="1:8" ht="51" x14ac:dyDescent="0.25">
      <c r="A106" s="183" t="s">
        <v>171</v>
      </c>
      <c r="B106" s="184"/>
      <c r="C106" s="185"/>
      <c r="D106" s="130" t="s">
        <v>172</v>
      </c>
      <c r="E106" s="131">
        <v>0</v>
      </c>
      <c r="F106" s="132">
        <v>0</v>
      </c>
      <c r="G106" s="139">
        <v>995421.06</v>
      </c>
      <c r="H106" s="139">
        <v>995721.06</v>
      </c>
    </row>
    <row r="107" spans="1:8" ht="25.5" x14ac:dyDescent="0.25">
      <c r="A107" s="165" t="s">
        <v>187</v>
      </c>
      <c r="B107" s="166"/>
      <c r="C107" s="167"/>
      <c r="D107" s="89" t="s">
        <v>188</v>
      </c>
      <c r="E107" s="111">
        <v>0</v>
      </c>
      <c r="F107" s="106">
        <v>0</v>
      </c>
      <c r="G107" s="139">
        <v>0</v>
      </c>
      <c r="H107" s="139">
        <v>300</v>
      </c>
    </row>
    <row r="108" spans="1:8" x14ac:dyDescent="0.25">
      <c r="A108" s="190" t="s">
        <v>186</v>
      </c>
      <c r="B108" s="191"/>
      <c r="C108" s="192"/>
      <c r="D108" s="97" t="s">
        <v>150</v>
      </c>
      <c r="E108" s="111">
        <v>0</v>
      </c>
      <c r="F108" s="106">
        <v>0</v>
      </c>
      <c r="G108" s="139">
        <v>0</v>
      </c>
      <c r="H108" s="139">
        <v>300</v>
      </c>
    </row>
    <row r="109" spans="1:8" x14ac:dyDescent="0.25">
      <c r="A109" s="165">
        <v>4241</v>
      </c>
      <c r="B109" s="166"/>
      <c r="C109" s="167"/>
      <c r="D109" s="94" t="s">
        <v>114</v>
      </c>
      <c r="E109" s="84">
        <v>0</v>
      </c>
      <c r="F109" s="85">
        <v>0</v>
      </c>
      <c r="G109" s="136">
        <v>0</v>
      </c>
      <c r="H109" s="136">
        <v>300</v>
      </c>
    </row>
    <row r="110" spans="1:8" x14ac:dyDescent="0.25">
      <c r="A110" s="168" t="s">
        <v>173</v>
      </c>
      <c r="B110" s="169"/>
      <c r="C110" s="170"/>
      <c r="D110" s="119" t="s">
        <v>174</v>
      </c>
      <c r="E110" s="111">
        <v>0</v>
      </c>
      <c r="F110" s="106">
        <v>0</v>
      </c>
      <c r="G110" s="139">
        <v>995421.06</v>
      </c>
      <c r="H110" s="139">
        <v>995421.06</v>
      </c>
    </row>
    <row r="111" spans="1:8" ht="25.5" x14ac:dyDescent="0.25">
      <c r="A111" s="174">
        <v>4</v>
      </c>
      <c r="B111" s="175"/>
      <c r="C111" s="176"/>
      <c r="D111" s="118" t="s">
        <v>11</v>
      </c>
      <c r="E111" s="111">
        <v>0</v>
      </c>
      <c r="F111" s="106">
        <v>0</v>
      </c>
      <c r="G111" s="136">
        <v>995421.06</v>
      </c>
      <c r="H111" s="136">
        <v>995421.06</v>
      </c>
    </row>
    <row r="112" spans="1:8" ht="25.5" x14ac:dyDescent="0.25">
      <c r="A112" s="174">
        <v>45</v>
      </c>
      <c r="B112" s="175"/>
      <c r="C112" s="176"/>
      <c r="D112" s="118" t="s">
        <v>175</v>
      </c>
      <c r="E112" s="84">
        <v>0</v>
      </c>
      <c r="F112" s="85">
        <v>0</v>
      </c>
      <c r="G112" s="136">
        <v>995421.06</v>
      </c>
      <c r="H112" s="136">
        <v>995421.06</v>
      </c>
    </row>
    <row r="113" spans="1:10" ht="25.5" x14ac:dyDescent="0.25">
      <c r="A113" s="117">
        <v>451</v>
      </c>
      <c r="B113" s="134"/>
      <c r="C113" s="135"/>
      <c r="D113" s="118" t="s">
        <v>176</v>
      </c>
      <c r="E113" s="84">
        <v>0</v>
      </c>
      <c r="F113" s="85">
        <v>0</v>
      </c>
      <c r="G113" s="136">
        <v>995421.06</v>
      </c>
      <c r="H113" s="136">
        <v>995421.06</v>
      </c>
    </row>
    <row r="114" spans="1:10" ht="25.5" x14ac:dyDescent="0.25">
      <c r="A114" s="120">
        <v>4511</v>
      </c>
      <c r="B114" s="123"/>
      <c r="C114" s="124"/>
      <c r="D114" s="122" t="s">
        <v>176</v>
      </c>
      <c r="E114" s="84">
        <v>0</v>
      </c>
      <c r="F114" s="85">
        <v>0</v>
      </c>
      <c r="G114" s="136">
        <v>995421.06</v>
      </c>
      <c r="H114" s="136">
        <v>995421.06</v>
      </c>
    </row>
    <row r="115" spans="1:10" x14ac:dyDescent="0.25">
      <c r="A115" s="186"/>
      <c r="B115" s="187"/>
      <c r="C115" s="187"/>
      <c r="D115" s="186"/>
      <c r="E115" s="188"/>
      <c r="F115" s="188"/>
      <c r="G115" s="189"/>
      <c r="H115" s="189"/>
    </row>
    <row r="117" spans="1:10" x14ac:dyDescent="0.25">
      <c r="A117" s="116" t="s">
        <v>191</v>
      </c>
      <c r="B117" s="116"/>
      <c r="C117" s="116"/>
      <c r="D117" s="116"/>
      <c r="E117" s="116" t="s">
        <v>167</v>
      </c>
      <c r="F117" s="116"/>
      <c r="G117" s="116" t="s">
        <v>168</v>
      </c>
      <c r="H117" s="116"/>
    </row>
    <row r="118" spans="1:10" x14ac:dyDescent="0.25">
      <c r="A118" s="116" t="s">
        <v>192</v>
      </c>
      <c r="B118" s="116"/>
      <c r="C118" s="116"/>
      <c r="D118" s="116"/>
      <c r="E118" s="116"/>
      <c r="F118" s="116"/>
      <c r="G118" s="116"/>
      <c r="H118" s="116"/>
    </row>
    <row r="119" spans="1:10" x14ac:dyDescent="0.25">
      <c r="A119" s="116" t="s">
        <v>190</v>
      </c>
      <c r="B119" s="116"/>
      <c r="C119" s="116"/>
      <c r="D119" s="116"/>
      <c r="E119" s="116"/>
      <c r="F119" s="116"/>
      <c r="G119" s="116"/>
      <c r="H119" s="116"/>
    </row>
    <row r="123" spans="1:10" x14ac:dyDescent="0.25">
      <c r="E123" s="103"/>
      <c r="F123" s="193"/>
      <c r="G123" s="193"/>
      <c r="H123" s="193"/>
      <c r="I123" s="194"/>
      <c r="J123" s="103"/>
    </row>
  </sheetData>
  <mergeCells count="25">
    <mergeCell ref="F123:H123"/>
    <mergeCell ref="A105:C105"/>
    <mergeCell ref="A106:C106"/>
    <mergeCell ref="A110:C110"/>
    <mergeCell ref="A111:C111"/>
    <mergeCell ref="A112:C112"/>
    <mergeCell ref="A108:C108"/>
    <mergeCell ref="A109:C109"/>
    <mergeCell ref="A107:C107"/>
    <mergeCell ref="A6:C6"/>
    <mergeCell ref="A7:C7"/>
    <mergeCell ref="A1:H1"/>
    <mergeCell ref="A3:H3"/>
    <mergeCell ref="A5:C5"/>
    <mergeCell ref="A8:C8"/>
    <mergeCell ref="A9:C9"/>
    <mergeCell ref="A11:C11"/>
    <mergeCell ref="A10:C10"/>
    <mergeCell ref="A70:C70"/>
    <mergeCell ref="A71:C71"/>
    <mergeCell ref="A87:C87"/>
    <mergeCell ref="A88:C88"/>
    <mergeCell ref="A101:C101"/>
    <mergeCell ref="A102:C102"/>
    <mergeCell ref="A96:C96"/>
  </mergeCells>
  <pageMargins left="0.7" right="0.7" top="0.75" bottom="0.75" header="0.3" footer="0.3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130" zoomScaleNormal="130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Paulina</cp:lastModifiedBy>
  <cp:lastPrinted>2024-05-24T08:53:46Z</cp:lastPrinted>
  <dcterms:created xsi:type="dcterms:W3CDTF">2022-08-12T12:51:27Z</dcterms:created>
  <dcterms:modified xsi:type="dcterms:W3CDTF">2024-05-24T08:54:23Z</dcterms:modified>
</cp:coreProperties>
</file>