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WEB DOMA\"/>
    </mc:Choice>
  </mc:AlternateContent>
  <bookViews>
    <workbookView xWindow="0" yWindow="0" windowWidth="28800" windowHeight="12330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1" sheetId="11" r:id="rId8"/>
    <sheet name="List2" sheetId="2" state="hidden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0" l="1"/>
  <c r="J8" i="10"/>
  <c r="H8" i="10"/>
  <c r="I12" i="10"/>
  <c r="J12" i="10"/>
  <c r="H12" i="10"/>
  <c r="E35" i="8" l="1"/>
  <c r="F35" i="8"/>
  <c r="D35" i="8"/>
  <c r="E19" i="8"/>
  <c r="F19" i="8"/>
  <c r="D19" i="8"/>
  <c r="D10" i="8"/>
  <c r="H11" i="3"/>
  <c r="I11" i="3"/>
  <c r="G11" i="3"/>
  <c r="H62" i="3"/>
  <c r="I62" i="3"/>
  <c r="G62" i="3"/>
  <c r="F26" i="8" l="1"/>
  <c r="E26" i="8"/>
  <c r="D26" i="8"/>
  <c r="E10" i="8"/>
  <c r="F10" i="8"/>
  <c r="C26" i="8"/>
  <c r="C10" i="8"/>
  <c r="B26" i="8"/>
  <c r="B10" i="8"/>
  <c r="E9" i="7" l="1"/>
  <c r="E8" i="7" s="1"/>
  <c r="E17" i="7"/>
  <c r="E22" i="7"/>
  <c r="E21" i="7" s="1"/>
  <c r="E45" i="7"/>
  <c r="E49" i="7"/>
  <c r="E58" i="7"/>
  <c r="E57" i="7" s="1"/>
  <c r="E62" i="7"/>
  <c r="E66" i="7"/>
  <c r="E67" i="7"/>
  <c r="E72" i="7"/>
  <c r="E71" i="7" s="1"/>
  <c r="E70" i="7" s="1"/>
  <c r="E73" i="7"/>
  <c r="E83" i="7"/>
  <c r="E90" i="7"/>
  <c r="E89" i="7" s="1"/>
  <c r="E88" i="7" s="1"/>
  <c r="E97" i="7"/>
  <c r="E96" i="7" s="1"/>
  <c r="E98" i="7"/>
  <c r="H9" i="7"/>
  <c r="I9" i="7"/>
  <c r="H17" i="7"/>
  <c r="I17" i="7"/>
  <c r="H22" i="7"/>
  <c r="I22" i="7"/>
  <c r="H45" i="7"/>
  <c r="I45" i="7"/>
  <c r="H49" i="7"/>
  <c r="I49" i="7"/>
  <c r="H58" i="7"/>
  <c r="I58" i="7"/>
  <c r="H62" i="7"/>
  <c r="I62" i="7"/>
  <c r="H67" i="7"/>
  <c r="H66" i="7" s="1"/>
  <c r="I67" i="7"/>
  <c r="I66" i="7" s="1"/>
  <c r="H73" i="7"/>
  <c r="H72" i="7" s="1"/>
  <c r="H71" i="7" s="1"/>
  <c r="H70" i="7" s="1"/>
  <c r="I73" i="7"/>
  <c r="I72" i="7" s="1"/>
  <c r="I71" i="7" s="1"/>
  <c r="I70" i="7" s="1"/>
  <c r="H83" i="7"/>
  <c r="I83" i="7"/>
  <c r="H90" i="7"/>
  <c r="H89" i="7" s="1"/>
  <c r="H88" i="7" s="1"/>
  <c r="I90" i="7"/>
  <c r="I89" i="7" s="1"/>
  <c r="I88" i="7" s="1"/>
  <c r="I97" i="7"/>
  <c r="I96" i="7" s="1"/>
  <c r="H98" i="7"/>
  <c r="H97" i="7" s="1"/>
  <c r="H96" i="7" s="1"/>
  <c r="I98" i="7"/>
  <c r="G17" i="7"/>
  <c r="E28" i="3"/>
  <c r="G10" i="3"/>
  <c r="H10" i="3"/>
  <c r="I10" i="3"/>
  <c r="F10" i="3"/>
  <c r="E11" i="3"/>
  <c r="E87" i="7" l="1"/>
  <c r="E7" i="7"/>
  <c r="E6" i="7" s="1"/>
  <c r="I57" i="7"/>
  <c r="I8" i="7"/>
  <c r="H21" i="7"/>
  <c r="H57" i="7"/>
  <c r="H8" i="7"/>
  <c r="I21" i="7"/>
  <c r="I7" i="7" s="1"/>
  <c r="I6" i="7" s="1"/>
  <c r="H87" i="7"/>
  <c r="I87" i="7"/>
  <c r="H7" i="7" l="1"/>
  <c r="H6" i="7" s="1"/>
  <c r="F90" i="7"/>
  <c r="F89" i="7" s="1"/>
  <c r="F88" i="7" s="1"/>
  <c r="F97" i="7"/>
  <c r="F96" i="7" s="1"/>
  <c r="F98" i="7"/>
  <c r="G98" i="7"/>
  <c r="G97" i="7" s="1"/>
  <c r="G96" i="7" s="1"/>
  <c r="G90" i="7"/>
  <c r="G89" i="7" s="1"/>
  <c r="G88" i="7" s="1"/>
  <c r="G73" i="7"/>
  <c r="G72" i="7" s="1"/>
  <c r="G71" i="7" s="1"/>
  <c r="G70" i="7" s="1"/>
  <c r="F73" i="7"/>
  <c r="G83" i="7"/>
  <c r="F83" i="7"/>
  <c r="G67" i="7"/>
  <c r="G66" i="7" s="1"/>
  <c r="F67" i="7"/>
  <c r="F66" i="7" s="1"/>
  <c r="G58" i="7"/>
  <c r="G62" i="7"/>
  <c r="F62" i="7"/>
  <c r="F58" i="7"/>
  <c r="G22" i="7"/>
  <c r="F22" i="7"/>
  <c r="G45" i="7"/>
  <c r="F45" i="7"/>
  <c r="G49" i="7"/>
  <c r="F49" i="7"/>
  <c r="G9" i="7"/>
  <c r="G8" i="7" s="1"/>
  <c r="F9" i="7"/>
  <c r="F8" i="7" s="1"/>
  <c r="H30" i="3"/>
  <c r="I30" i="3"/>
  <c r="G30" i="3"/>
  <c r="H34" i="3"/>
  <c r="I34" i="3"/>
  <c r="I29" i="3" s="1"/>
  <c r="G34" i="3"/>
  <c r="H58" i="3"/>
  <c r="I58" i="3"/>
  <c r="G58" i="3"/>
  <c r="H63" i="3"/>
  <c r="I63" i="3"/>
  <c r="G63" i="3"/>
  <c r="F11" i="3"/>
  <c r="F30" i="3"/>
  <c r="F29" i="3" s="1"/>
  <c r="F28" i="3" s="1"/>
  <c r="F34" i="3"/>
  <c r="F58" i="3"/>
  <c r="F63" i="3"/>
  <c r="F62" i="3" s="1"/>
  <c r="G87" i="7" l="1"/>
  <c r="H29" i="3"/>
  <c r="H28" i="3" s="1"/>
  <c r="G29" i="3"/>
  <c r="G28" i="3" s="1"/>
  <c r="I28" i="3"/>
  <c r="F87" i="7"/>
  <c r="G57" i="7"/>
  <c r="F57" i="7"/>
  <c r="F21" i="7"/>
  <c r="G21" i="7"/>
  <c r="F7" i="7" l="1"/>
  <c r="F6" i="7" s="1"/>
  <c r="G7" i="7"/>
  <c r="G6" i="7" s="1"/>
  <c r="F39" i="10" l="1"/>
  <c r="G36" i="10" s="1"/>
  <c r="G39" i="10" s="1"/>
  <c r="H36" i="10" s="1"/>
  <c r="H39" i="10" s="1"/>
  <c r="I36" i="10" s="1"/>
  <c r="I39" i="10" s="1"/>
  <c r="J36" i="10" s="1"/>
  <c r="J39" i="10" s="1"/>
  <c r="J23" i="10"/>
  <c r="I23" i="10"/>
  <c r="H23" i="10"/>
  <c r="G23" i="10"/>
  <c r="F23" i="10"/>
  <c r="G12" i="10"/>
  <c r="F12" i="10"/>
  <c r="G8" i="10"/>
  <c r="F8" i="10"/>
  <c r="G16" i="10" l="1"/>
  <c r="F16" i="10"/>
  <c r="F24" i="10" s="1"/>
  <c r="F30" i="10" s="1"/>
  <c r="F31" i="10" s="1"/>
  <c r="I24" i="10"/>
  <c r="I30" i="10" s="1"/>
  <c r="I31" i="10" s="1"/>
  <c r="J24" i="10"/>
  <c r="J30" i="10" s="1"/>
  <c r="J31" i="10" s="1"/>
  <c r="H24" i="10"/>
  <c r="H30" i="10" s="1"/>
  <c r="H31" i="10" s="1"/>
  <c r="G24" i="10"/>
  <c r="G30" i="10" s="1"/>
  <c r="G31" i="10" s="1"/>
</calcChain>
</file>

<file path=xl/sharedStrings.xml><?xml version="1.0" encoding="utf-8"?>
<sst xmlns="http://schemas.openxmlformats.org/spreadsheetml/2006/main" count="376" uniqueCount="189">
  <si>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</si>
  <si>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</si>
  <si>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</si>
  <si>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</si>
  <si>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</si>
  <si>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</si>
  <si>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</si>
  <si>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</si>
  <si>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</si>
  <si>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</si>
  <si>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</si>
  <si>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</si>
  <si>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</si>
  <si>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</si>
  <si>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</si>
  <si>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</si>
  <si>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</si>
  <si>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</si>
  <si>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</si>
  <si>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</si>
  <si>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</si>
  <si>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</si>
  <si>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</si>
  <si>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</si>
  <si>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</si>
  <si>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</si>
  <si>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</si>
  <si>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</si>
  <si>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</si>
  <si>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</si>
  <si>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</si>
  <si>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</si>
  <si>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</si>
  <si>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</si>
  <si>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</si>
  <si>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</si>
  <si>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</si>
  <si>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</si>
  <si>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</si>
  <si>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</si>
  <si>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</si>
  <si>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</si>
  <si>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</si>
  <si>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</si>
  <si>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</si>
  <si>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</si>
  <si>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</si>
  <si>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</si>
  <si>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</si>
  <si>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</si>
  <si>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</si>
  <si>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</si>
  <si>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</si>
  <si>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</si>
  <si>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</si>
  <si>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</si>
  <si>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</si>
  <si>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</si>
  <si>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</si>
  <si>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</si>
  <si>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</si>
  <si>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</si>
  <si>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</si>
  <si>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</si>
  <si>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</si>
  <si>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</si>
  <si>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</si>
  <si>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</si>
  <si>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</si>
  <si>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</si>
  <si>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</si>
  <si>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</si>
  <si>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</si>
  <si>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</si>
  <si>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</si>
  <si>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</si>
  <si>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Pomoći proračunskim korisnicima iz proračuna koji im nije nadležan</t>
  </si>
  <si>
    <t>Prihodi od upravnih i administrativnih pristojbi, pristojbi po posebnim propisima i naknada</t>
  </si>
  <si>
    <t xml:space="preserve"> Prihodi od prodaje proizvoda i robe te pruženih usluga i prihodi od donacija</t>
  </si>
  <si>
    <t>Prihodi od prodaje proizvoda i robe te pruženih usluga i prihodi od donacija te povrati po protestiranim jamstvima</t>
  </si>
  <si>
    <t>Prihodi iz nadležnog proračuna za financiranje redovne djelatnosti proračunskih korisnika</t>
  </si>
  <si>
    <t>Plaće za redovan rad</t>
  </si>
  <si>
    <t>Ostali rashodi za zaposlene</t>
  </si>
  <si>
    <t>Doprinosi za obvezno zdravstveno</t>
  </si>
  <si>
    <t>Službena putovanja</t>
  </si>
  <si>
    <t>Naknada za prijevoz zaposlenika</t>
  </si>
  <si>
    <t xml:space="preserve">Stručno usavršavanje zaposlenika </t>
  </si>
  <si>
    <t>Ostale naknade zaposlenima</t>
  </si>
  <si>
    <t>Uredski materijal i ostali materijalni rashodi</t>
  </si>
  <si>
    <t>Materijal i sirovine</t>
  </si>
  <si>
    <t>Energija</t>
  </si>
  <si>
    <t>Materijal i dijelovi za tekuće i inv.održavanje</t>
  </si>
  <si>
    <t>Sitni inventar i autogume</t>
  </si>
  <si>
    <t>Službena i radna odjeća</t>
  </si>
  <si>
    <t>usluge tel.pošte i prijev.</t>
  </si>
  <si>
    <t>usluge tek.i inv.održavanja</t>
  </si>
  <si>
    <t>usluge promidžbe</t>
  </si>
  <si>
    <t>komunalne uluge</t>
  </si>
  <si>
    <t>zdravstvene i veterinarske usluge</t>
  </si>
  <si>
    <t>intelektualne usluge</t>
  </si>
  <si>
    <t>računalne usluge</t>
  </si>
  <si>
    <t>ostale usluge</t>
  </si>
  <si>
    <t>Ostali prihodi</t>
  </si>
  <si>
    <t>premije osiguranja</t>
  </si>
  <si>
    <t>reprezentacija</t>
  </si>
  <si>
    <t>članarine</t>
  </si>
  <si>
    <t>pristojbe i naknade</t>
  </si>
  <si>
    <t>ostali nespomenuti rashodi poslovanja</t>
  </si>
  <si>
    <t>financijske usluge</t>
  </si>
  <si>
    <t>ostali financijski rashodi</t>
  </si>
  <si>
    <t>zatezne kamate</t>
  </si>
  <si>
    <t>financijski rashodi</t>
  </si>
  <si>
    <t>uredska moprema i namještaj</t>
  </si>
  <si>
    <t>komunikacijska oprema</t>
  </si>
  <si>
    <t>oprema za održavanje i zaštitu</t>
  </si>
  <si>
    <t>sportska i glazbena oprema</t>
  </si>
  <si>
    <t>strojevi</t>
  </si>
  <si>
    <t>osobni automobili</t>
  </si>
  <si>
    <t>knjige</t>
  </si>
  <si>
    <t>Prihod od nefinancijske imovine</t>
  </si>
  <si>
    <t>6429/6526</t>
  </si>
  <si>
    <t>prihodi od prodaje ili zamjene nefinancijske imovine i naknade sa naslova osiguranja</t>
  </si>
  <si>
    <t>PROGRAM P64 1001</t>
  </si>
  <si>
    <t>Aktivnost A100001</t>
  </si>
  <si>
    <t>RASHODI POSLOVANJA</t>
  </si>
  <si>
    <t>3.4.</t>
  </si>
  <si>
    <t>VLASTITI PRIHODI-SŠ</t>
  </si>
  <si>
    <t>službena putovanja</t>
  </si>
  <si>
    <t>namirnice</t>
  </si>
  <si>
    <t xml:space="preserve">uredska oprema i namještaj </t>
  </si>
  <si>
    <t>4.M</t>
  </si>
  <si>
    <t>PRIHODI ZA POSEBNE NAMJENE-SŠ</t>
  </si>
  <si>
    <t>komunalne usluge</t>
  </si>
  <si>
    <t xml:space="preserve">premija osiguranja </t>
  </si>
  <si>
    <t>Ostali nespomenuti rashodi poslovanja</t>
  </si>
  <si>
    <t>Financijski rashodi</t>
  </si>
  <si>
    <t>Strojevi</t>
  </si>
  <si>
    <t>5.L.</t>
  </si>
  <si>
    <t>POMOĆI-SŠ</t>
  </si>
  <si>
    <t>7.4.</t>
  </si>
  <si>
    <t>PRIHOD OD NEFINANCIJSKE IMOVINE</t>
  </si>
  <si>
    <t>Program P16 1001</t>
  </si>
  <si>
    <t>MINIMALNI STANDARDI U SREDNJEM ŠKOLSTVU I UČENIČKOM DOMU-MATERIJALNI I FINANCIJSKI RASHODI</t>
  </si>
  <si>
    <t>Aktivnost/projekt T100001</t>
  </si>
  <si>
    <t>SMJEŠTAJ U ČENIČKIM DOMOVIMA</t>
  </si>
  <si>
    <t>4.2.</t>
  </si>
  <si>
    <t>DECENTRALIZIRANA SREDSTV-SŠ</t>
  </si>
  <si>
    <t>usluga promidžbe</t>
  </si>
  <si>
    <t>Program P16 1003</t>
  </si>
  <si>
    <t>Aktivnost/projekt A100001</t>
  </si>
  <si>
    <t>Program P17 1003</t>
  </si>
  <si>
    <t>POTREBE IZNAD MINIMALNOG STANDARDA</t>
  </si>
  <si>
    <t>TEKUĆE INVESTICIJSKO ODRŽAVANJE U ŠKOLSTVU</t>
  </si>
  <si>
    <t>1.1.</t>
  </si>
  <si>
    <t>OPĆI PRIHODI I PRIMICI</t>
  </si>
  <si>
    <t>Aktivnost/projekt A100002</t>
  </si>
  <si>
    <t>TEKUĆE INVESTICIJSKO ODRŽAVANJE-minimalni standard</t>
  </si>
  <si>
    <t>dodatna ulaganja na građevinskim objektima</t>
  </si>
  <si>
    <t>osobni automobil</t>
  </si>
  <si>
    <t>ostale naknade zaposlenima</t>
  </si>
  <si>
    <t>energija</t>
  </si>
  <si>
    <t>naknade građanima i kućanstvima u naravi</t>
  </si>
  <si>
    <t>3.4 -VLASTITI PRIHODI</t>
  </si>
  <si>
    <t>3.4.- Vlastiti prihodi</t>
  </si>
  <si>
    <t>4.M. Prihodi za posebne namjene-SŠ</t>
  </si>
  <si>
    <t>7.4.- PRIHODI OD NEFIN. IMOVINE</t>
  </si>
  <si>
    <t>7.4.- Prihodi od nefin. imovine</t>
  </si>
  <si>
    <t>5.L. - POMOĆI- SŠ</t>
  </si>
  <si>
    <t>5.l. - Pomoći - SŠ</t>
  </si>
  <si>
    <t>4.2. - DECENTRALIZIRANA SREDSTVA</t>
  </si>
  <si>
    <t>4.2.- Decentralizirana sredstva</t>
  </si>
  <si>
    <t>Predsjednica DO: Snježana Belačić</t>
  </si>
  <si>
    <t>Ravnatelj: Almir Alimanović, prof.</t>
  </si>
  <si>
    <t>UR BROJ:238-10-52-01-23-1</t>
  </si>
  <si>
    <t>U Ivanić Gradu, 28.09.2023.</t>
  </si>
  <si>
    <t>KLASA:400-02/23-01/5</t>
  </si>
  <si>
    <t>U Ivanić Gradu, 12.10.2023.</t>
  </si>
  <si>
    <t>PROGRAM 1002</t>
  </si>
  <si>
    <t>KAPITALNO ULAGANJE</t>
  </si>
  <si>
    <t xml:space="preserve">Kapitalni projekt </t>
  </si>
  <si>
    <t>Uređenje sanitarnog čvora i spavaonica, sanacija krova, prenamjena dijela zgrade u boravak za učenike</t>
  </si>
  <si>
    <t>Izvor 4.2.</t>
  </si>
  <si>
    <t>Decentralizirana sredstva</t>
  </si>
  <si>
    <t>Rashodi za dodatna ulaganja na nefinancijskoj imovini</t>
  </si>
  <si>
    <t>Dodatna ulaganja na građevinskim objektima</t>
  </si>
  <si>
    <t>4.2./1.1.</t>
  </si>
  <si>
    <t xml:space="preserve">Prihod za kapitalno ulaganje </t>
  </si>
  <si>
    <t>4 KAPITALNA ULAGANJA</t>
  </si>
  <si>
    <t>URBROJ:238-10-52-01-23-1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</si>
</sst>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left" vertical="center"/>
    </xf>
    <xf numFmtId="0" fontId="0" fillId="0" borderId="0" xfId="0" applyFont="1"/>
    <xf numFmtId="0" fontId="7" fillId="2" borderId="3" xfId="0" quotePrefix="1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0" fillId="0" borderId="0" xfId="0" applyNumberFormat="1"/>
    <xf numFmtId="0" fontId="8" fillId="2" borderId="3" xfId="0" applyNumberFormat="1" applyFont="1" applyFill="1" applyBorder="1" applyAlignment="1" applyProtection="1">
      <alignment vertical="center" wrapText="1"/>
    </xf>
    <xf numFmtId="3" fontId="3" fillId="2" borderId="4" xfId="0" applyNumberFormat="1" applyFont="1" applyFill="1" applyBorder="1" applyAlignment="1">
      <alignment horizontal="left" vertical="top"/>
    </xf>
    <xf numFmtId="4" fontId="6" fillId="2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2" fontId="3" fillId="2" borderId="4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23" fillId="0" borderId="3" xfId="0" applyFont="1" applyBorder="1" applyAlignment="1">
      <alignment horizontal="left" vertical="center"/>
    </xf>
    <xf numFmtId="0" fontId="8" fillId="2" borderId="4" xfId="0" quotePrefix="1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4" fillId="0" borderId="3" xfId="0" applyFont="1" applyBorder="1"/>
    <xf numFmtId="0" fontId="24" fillId="0" borderId="3" xfId="0" applyFont="1" applyBorder="1" applyAlignment="1">
      <alignment wrapText="1"/>
    </xf>
    <xf numFmtId="0" fontId="25" fillId="0" borderId="3" xfId="0" applyFont="1" applyBorder="1" applyAlignment="1">
      <alignment wrapText="1"/>
    </xf>
    <xf numFmtId="0" fontId="22" fillId="2" borderId="3" xfId="0" quotePrefix="1" applyFont="1" applyFill="1" applyBorder="1" applyAlignment="1">
      <alignment horizontal="left" vertical="center" wrapText="1"/>
    </xf>
    <xf numFmtId="0" fontId="22" fillId="2" borderId="4" xfId="0" quotePrefix="1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6" fillId="2" borderId="4" xfId="0" applyNumberFormat="1" applyFont="1" applyFill="1" applyBorder="1" applyAlignment="1">
      <alignment horizontal="right"/>
    </xf>
    <xf numFmtId="0" fontId="0" fillId="0" borderId="3" xfId="0" applyBorder="1"/>
    <xf numFmtId="4" fontId="0" fillId="0" borderId="3" xfId="0" applyNumberFormat="1" applyBorder="1"/>
    <xf numFmtId="0" fontId="0" fillId="0" borderId="0" xfId="0" applyBorder="1"/>
    <xf numFmtId="0" fontId="0" fillId="0" borderId="3" xfId="0" applyBorder="1" applyAlignment="1">
      <alignment wrapText="1"/>
    </xf>
    <xf numFmtId="0" fontId="0" fillId="0" borderId="3" xfId="0" applyFont="1" applyBorder="1" applyAlignment="1">
      <alignment horizontal="left"/>
    </xf>
    <xf numFmtId="2" fontId="6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0" fontId="7" fillId="2" borderId="4" xfId="0" quotePrefix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center" wrapText="1"/>
    </xf>
    <xf numFmtId="0" fontId="26" fillId="0" borderId="3" xfId="0" applyFont="1" applyBorder="1" applyAlignment="1">
      <alignment wrapText="1"/>
    </xf>
    <xf numFmtId="2" fontId="6" fillId="2" borderId="4" xfId="0" applyNumberFormat="1" applyFont="1" applyFill="1" applyBorder="1" applyAlignment="1">
      <alignment horizontal="right"/>
    </xf>
    <xf numFmtId="2" fontId="6" fillId="0" borderId="4" xfId="0" applyNumberFormat="1" applyFont="1" applyFill="1" applyBorder="1" applyAlignment="1" applyProtection="1">
      <alignment horizontal="right" wrapText="1"/>
    </xf>
    <xf numFmtId="2" fontId="6" fillId="0" borderId="3" xfId="0" applyNumberFormat="1" applyFont="1" applyFill="1" applyBorder="1" applyAlignment="1" applyProtection="1">
      <alignment horizontal="right" wrapText="1"/>
    </xf>
    <xf numFmtId="2" fontId="3" fillId="0" borderId="3" xfId="0" applyNumberFormat="1" applyFont="1" applyFill="1" applyBorder="1" applyAlignment="1" applyProtection="1">
      <alignment horizontal="right" wrapText="1"/>
    </xf>
    <xf numFmtId="2" fontId="6" fillId="0" borderId="4" xfId="0" applyNumberFormat="1" applyFont="1" applyFill="1" applyBorder="1" applyAlignment="1" applyProtection="1">
      <alignment horizontal="right" vertical="center" wrapText="1"/>
    </xf>
    <xf numFmtId="0" fontId="12" fillId="0" borderId="0" xfId="0" applyFont="1"/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2" fontId="6" fillId="5" borderId="4" xfId="0" applyNumberFormat="1" applyFont="1" applyFill="1" applyBorder="1" applyAlignment="1">
      <alignment horizontal="right"/>
    </xf>
    <xf numFmtId="2" fontId="6" fillId="5" borderId="3" xfId="0" applyNumberFormat="1" applyFont="1" applyFill="1" applyBorder="1" applyAlignment="1">
      <alignment horizontal="right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2" fontId="6" fillId="3" borderId="4" xfId="0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right"/>
    </xf>
    <xf numFmtId="2" fontId="0" fillId="0" borderId="3" xfId="0" applyNumberFormat="1" applyBorder="1"/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2" fontId="0" fillId="0" borderId="3" xfId="0" applyNumberFormat="1" applyFont="1" applyBorder="1"/>
    <xf numFmtId="2" fontId="0" fillId="0" borderId="3" xfId="0" applyNumberFormat="1" applyBorder="1" applyAlignment="1">
      <alignment horizontal="left"/>
    </xf>
    <xf numFmtId="2" fontId="26" fillId="0" borderId="3" xfId="0" applyNumberFormat="1" applyFont="1" applyBorder="1" applyAlignment="1">
      <alignment wrapText="1"/>
    </xf>
    <xf numFmtId="2" fontId="1" fillId="0" borderId="3" xfId="0" applyNumberFormat="1" applyFont="1" applyBorder="1"/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topLeftCell="A22" workbookViewId="0">
      <selection activeCell="A45" sqref="A45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47" t="s">
        <v>35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0" ht="18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 x14ac:dyDescent="0.25">
      <c r="A3" s="147" t="s">
        <v>22</v>
      </c>
      <c r="B3" s="147"/>
      <c r="C3" s="147"/>
      <c r="D3" s="147"/>
      <c r="E3" s="147"/>
      <c r="F3" s="147"/>
      <c r="G3" s="147"/>
      <c r="H3" s="147"/>
      <c r="I3" s="148"/>
      <c r="J3" s="148"/>
    </row>
    <row r="4" spans="1:10" ht="18" x14ac:dyDescent="0.25">
      <c r="A4" s="25"/>
      <c r="B4" s="25"/>
      <c r="C4" s="25"/>
      <c r="D4" s="25"/>
      <c r="E4" s="25"/>
      <c r="F4" s="25"/>
      <c r="G4" s="25"/>
      <c r="H4" s="25"/>
      <c r="I4" s="5"/>
      <c r="J4" s="5"/>
    </row>
    <row r="5" spans="1:10" ht="15.75" x14ac:dyDescent="0.25">
      <c r="A5" s="147" t="s">
        <v>28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7" t="s">
        <v>40</v>
      </c>
    </row>
    <row r="7" spans="1:10" ht="25.5" x14ac:dyDescent="0.25">
      <c r="A7" s="30"/>
      <c r="B7" s="31"/>
      <c r="C7" s="31"/>
      <c r="D7" s="32"/>
      <c r="E7" s="33"/>
      <c r="F7" s="3" t="s">
        <v>41</v>
      </c>
      <c r="G7" s="3" t="s">
        <v>39</v>
      </c>
      <c r="H7" s="3" t="s">
        <v>49</v>
      </c>
      <c r="I7" s="3" t="s">
        <v>50</v>
      </c>
      <c r="J7" s="3" t="s">
        <v>51</v>
      </c>
    </row>
    <row r="8" spans="1:10" x14ac:dyDescent="0.25">
      <c r="A8" s="150" t="s">
        <v>0</v>
      </c>
      <c r="B8" s="151"/>
      <c r="C8" s="151"/>
      <c r="D8" s="151"/>
      <c r="E8" s="152"/>
      <c r="F8" s="34">
        <f>F9+F10</f>
        <v>693781.94</v>
      </c>
      <c r="G8" s="34">
        <f t="shared" ref="G8" si="0">G9+G10</f>
        <v>745764.58</v>
      </c>
      <c r="H8" s="34">
        <f>(H11+H9)</f>
        <v>1942959.75</v>
      </c>
      <c r="I8" s="34">
        <f t="shared" ref="I8:J8" si="1">(I11+I9)</f>
        <v>1942959.75</v>
      </c>
      <c r="J8" s="34">
        <f t="shared" si="1"/>
        <v>1942959.75</v>
      </c>
    </row>
    <row r="9" spans="1:10" x14ac:dyDescent="0.25">
      <c r="A9" s="153" t="s">
        <v>43</v>
      </c>
      <c r="B9" s="154"/>
      <c r="C9" s="154"/>
      <c r="D9" s="154"/>
      <c r="E9" s="146"/>
      <c r="F9" s="35">
        <v>693781.94</v>
      </c>
      <c r="G9" s="35">
        <v>745764.58</v>
      </c>
      <c r="H9" s="35">
        <v>947538.75</v>
      </c>
      <c r="I9" s="34">
        <v>947538.75</v>
      </c>
      <c r="J9" s="34">
        <v>947538.75</v>
      </c>
    </row>
    <row r="10" spans="1:10" x14ac:dyDescent="0.25">
      <c r="A10" s="155" t="s">
        <v>44</v>
      </c>
      <c r="B10" s="146"/>
      <c r="C10" s="146"/>
      <c r="D10" s="146"/>
      <c r="E10" s="146"/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x14ac:dyDescent="0.25">
      <c r="A11" s="153" t="s">
        <v>43</v>
      </c>
      <c r="B11" s="154"/>
      <c r="C11" s="154"/>
      <c r="D11" s="154"/>
      <c r="E11" s="146"/>
      <c r="F11" s="35">
        <v>0</v>
      </c>
      <c r="G11" s="35">
        <v>0</v>
      </c>
      <c r="H11" s="35">
        <v>995421</v>
      </c>
      <c r="I11" s="35">
        <v>995421</v>
      </c>
      <c r="J11" s="35">
        <v>995421</v>
      </c>
    </row>
    <row r="12" spans="1:10" x14ac:dyDescent="0.25">
      <c r="A12" s="38" t="s">
        <v>1</v>
      </c>
      <c r="B12" s="46"/>
      <c r="C12" s="46"/>
      <c r="D12" s="46"/>
      <c r="E12" s="46"/>
      <c r="F12" s="34">
        <f>F13+F14</f>
        <v>693781.94</v>
      </c>
      <c r="G12" s="34">
        <f t="shared" ref="G12" si="2">G13+G14</f>
        <v>745764.58</v>
      </c>
      <c r="H12" s="34">
        <f>(H13+H14+H15)</f>
        <v>1942959.81</v>
      </c>
      <c r="I12" s="34">
        <f t="shared" ref="I12:J12" si="3">(I13+I14+I15)</f>
        <v>1942959.81</v>
      </c>
      <c r="J12" s="34">
        <f t="shared" si="3"/>
        <v>1942959.81</v>
      </c>
    </row>
    <row r="13" spans="1:10" x14ac:dyDescent="0.25">
      <c r="A13" s="156" t="s">
        <v>45</v>
      </c>
      <c r="B13" s="154"/>
      <c r="C13" s="154"/>
      <c r="D13" s="154"/>
      <c r="E13" s="154"/>
      <c r="F13" s="35">
        <v>665866.6</v>
      </c>
      <c r="G13" s="35">
        <v>715552.7</v>
      </c>
      <c r="H13" s="35">
        <v>921814.29</v>
      </c>
      <c r="I13" s="35">
        <v>921814.29</v>
      </c>
      <c r="J13" s="47">
        <v>921814.29</v>
      </c>
    </row>
    <row r="14" spans="1:10" x14ac:dyDescent="0.25">
      <c r="A14" s="145" t="s">
        <v>46</v>
      </c>
      <c r="B14" s="146"/>
      <c r="C14" s="146"/>
      <c r="D14" s="146"/>
      <c r="E14" s="146"/>
      <c r="F14" s="48">
        <v>27915.34</v>
      </c>
      <c r="G14" s="48">
        <v>30211.88</v>
      </c>
      <c r="H14" s="48">
        <v>25724.46</v>
      </c>
      <c r="I14" s="48">
        <v>25724.46</v>
      </c>
      <c r="J14" s="47">
        <v>25724.46</v>
      </c>
    </row>
    <row r="15" spans="1:10" x14ac:dyDescent="0.25">
      <c r="A15" s="130" t="s">
        <v>187</v>
      </c>
      <c r="B15" s="131"/>
      <c r="C15" s="131"/>
      <c r="D15" s="131"/>
      <c r="E15" s="131"/>
      <c r="F15" s="48">
        <v>0</v>
      </c>
      <c r="G15" s="48">
        <v>0</v>
      </c>
      <c r="H15" s="48">
        <v>995421.06</v>
      </c>
      <c r="I15" s="48">
        <v>995421.06</v>
      </c>
      <c r="J15" s="48">
        <v>995421.06</v>
      </c>
    </row>
    <row r="16" spans="1:10" x14ac:dyDescent="0.25">
      <c r="A16" s="157" t="s">
        <v>68</v>
      </c>
      <c r="B16" s="151"/>
      <c r="C16" s="151"/>
      <c r="D16" s="151"/>
      <c r="E16" s="151"/>
      <c r="F16" s="34">
        <f>F8-F12</f>
        <v>0</v>
      </c>
      <c r="G16" s="34">
        <f>G8-G12</f>
        <v>0</v>
      </c>
      <c r="H16" s="34"/>
      <c r="I16" s="34"/>
      <c r="J16" s="34"/>
    </row>
    <row r="17" spans="1:10" ht="18" x14ac:dyDescent="0.25">
      <c r="A17" s="25"/>
      <c r="B17" s="23"/>
      <c r="C17" s="23"/>
      <c r="D17" s="23"/>
      <c r="E17" s="23"/>
      <c r="F17" s="23"/>
      <c r="G17" s="23"/>
      <c r="H17" s="24"/>
      <c r="I17" s="24"/>
      <c r="J17" s="24"/>
    </row>
    <row r="18" spans="1:10" ht="15.75" x14ac:dyDescent="0.25">
      <c r="A18" s="147" t="s">
        <v>29</v>
      </c>
      <c r="B18" s="149"/>
      <c r="C18" s="149"/>
      <c r="D18" s="149"/>
      <c r="E18" s="149"/>
      <c r="F18" s="149"/>
      <c r="G18" s="149"/>
      <c r="H18" s="149"/>
      <c r="I18" s="149"/>
      <c r="J18" s="149"/>
    </row>
    <row r="19" spans="1:10" ht="18" x14ac:dyDescent="0.25">
      <c r="A19" s="25"/>
      <c r="B19" s="23"/>
      <c r="C19" s="23"/>
      <c r="D19" s="23"/>
      <c r="E19" s="23"/>
      <c r="F19" s="23"/>
      <c r="G19" s="23"/>
      <c r="H19" s="24"/>
      <c r="I19" s="24"/>
      <c r="J19" s="24"/>
    </row>
    <row r="20" spans="1:10" ht="25.5" x14ac:dyDescent="0.25">
      <c r="A20" s="30"/>
      <c r="B20" s="31"/>
      <c r="C20" s="31"/>
      <c r="D20" s="32"/>
      <c r="E20" s="33"/>
      <c r="F20" s="3" t="s">
        <v>41</v>
      </c>
      <c r="G20" s="3" t="s">
        <v>39</v>
      </c>
      <c r="H20" s="3" t="s">
        <v>49</v>
      </c>
      <c r="I20" s="3" t="s">
        <v>50</v>
      </c>
      <c r="J20" s="3" t="s">
        <v>51</v>
      </c>
    </row>
    <row r="21" spans="1:10" x14ac:dyDescent="0.25">
      <c r="A21" s="145" t="s">
        <v>47</v>
      </c>
      <c r="B21" s="146"/>
      <c r="C21" s="146"/>
      <c r="D21" s="146"/>
      <c r="E21" s="146"/>
      <c r="F21" s="48"/>
      <c r="G21" s="48"/>
      <c r="H21" s="48"/>
      <c r="I21" s="48"/>
      <c r="J21" s="47"/>
    </row>
    <row r="22" spans="1:10" x14ac:dyDescent="0.25">
      <c r="A22" s="145" t="s">
        <v>48</v>
      </c>
      <c r="B22" s="146"/>
      <c r="C22" s="146"/>
      <c r="D22" s="146"/>
      <c r="E22" s="146"/>
      <c r="F22" s="48"/>
      <c r="G22" s="48"/>
      <c r="H22" s="48"/>
      <c r="I22" s="48"/>
      <c r="J22" s="47"/>
    </row>
    <row r="23" spans="1:10" x14ac:dyDescent="0.25">
      <c r="A23" s="157" t="s">
        <v>2</v>
      </c>
      <c r="B23" s="151"/>
      <c r="C23" s="151"/>
      <c r="D23" s="151"/>
      <c r="E23" s="151"/>
      <c r="F23" s="34">
        <f>F21-F22</f>
        <v>0</v>
      </c>
      <c r="G23" s="34">
        <f t="shared" ref="G23:J23" si="4">G21-G22</f>
        <v>0</v>
      </c>
      <c r="H23" s="34">
        <f t="shared" si="4"/>
        <v>0</v>
      </c>
      <c r="I23" s="34">
        <f t="shared" si="4"/>
        <v>0</v>
      </c>
      <c r="J23" s="34">
        <f t="shared" si="4"/>
        <v>0</v>
      </c>
    </row>
    <row r="24" spans="1:10" x14ac:dyDescent="0.25">
      <c r="A24" s="157" t="s">
        <v>69</v>
      </c>
      <c r="B24" s="151"/>
      <c r="C24" s="151"/>
      <c r="D24" s="151"/>
      <c r="E24" s="151"/>
      <c r="F24" s="34">
        <f>F16+F23</f>
        <v>0</v>
      </c>
      <c r="G24" s="34">
        <f t="shared" ref="G24:J24" si="5">G16+G23</f>
        <v>0</v>
      </c>
      <c r="H24" s="34">
        <f t="shared" si="5"/>
        <v>0</v>
      </c>
      <c r="I24" s="34">
        <f t="shared" si="5"/>
        <v>0</v>
      </c>
      <c r="J24" s="34">
        <f t="shared" si="5"/>
        <v>0</v>
      </c>
    </row>
    <row r="25" spans="1:10" ht="18" x14ac:dyDescent="0.25">
      <c r="A25" s="22"/>
      <c r="B25" s="23"/>
      <c r="C25" s="23"/>
      <c r="D25" s="23"/>
      <c r="E25" s="23"/>
      <c r="F25" s="23"/>
      <c r="G25" s="23"/>
      <c r="H25" s="24"/>
      <c r="I25" s="24"/>
      <c r="J25" s="24"/>
    </row>
    <row r="26" spans="1:10" ht="15.75" x14ac:dyDescent="0.25">
      <c r="A26" s="147" t="s">
        <v>70</v>
      </c>
      <c r="B26" s="149"/>
      <c r="C26" s="149"/>
      <c r="D26" s="149"/>
      <c r="E26" s="149"/>
      <c r="F26" s="149"/>
      <c r="G26" s="149"/>
      <c r="H26" s="149"/>
      <c r="I26" s="149"/>
      <c r="J26" s="149"/>
    </row>
    <row r="27" spans="1:10" ht="15.75" x14ac:dyDescent="0.25">
      <c r="A27" s="44"/>
      <c r="B27" s="45"/>
      <c r="C27" s="45"/>
      <c r="D27" s="45"/>
      <c r="E27" s="45"/>
      <c r="F27" s="45"/>
      <c r="G27" s="45"/>
      <c r="H27" s="45"/>
      <c r="I27" s="45"/>
      <c r="J27" s="45"/>
    </row>
    <row r="28" spans="1:10" ht="25.5" x14ac:dyDescent="0.25">
      <c r="A28" s="30"/>
      <c r="B28" s="31"/>
      <c r="C28" s="31"/>
      <c r="D28" s="32"/>
      <c r="E28" s="33"/>
      <c r="F28" s="3" t="s">
        <v>41</v>
      </c>
      <c r="G28" s="3" t="s">
        <v>39</v>
      </c>
      <c r="H28" s="3" t="s">
        <v>49</v>
      </c>
      <c r="I28" s="3" t="s">
        <v>50</v>
      </c>
      <c r="J28" s="3" t="s">
        <v>51</v>
      </c>
    </row>
    <row r="29" spans="1:10" ht="15" customHeight="1" x14ac:dyDescent="0.25">
      <c r="A29" s="160" t="s">
        <v>71</v>
      </c>
      <c r="B29" s="161"/>
      <c r="C29" s="161"/>
      <c r="D29" s="161"/>
      <c r="E29" s="162"/>
      <c r="F29" s="49">
        <v>5236.2</v>
      </c>
      <c r="G29" s="49">
        <v>5236</v>
      </c>
      <c r="H29" s="49">
        <v>4307.2700000000004</v>
      </c>
      <c r="I29" s="49">
        <v>4307.2700000000004</v>
      </c>
      <c r="J29" s="50">
        <v>4307.2700000000004</v>
      </c>
    </row>
    <row r="30" spans="1:10" ht="15" customHeight="1" x14ac:dyDescent="0.25">
      <c r="A30" s="157" t="s">
        <v>72</v>
      </c>
      <c r="B30" s="151"/>
      <c r="C30" s="151"/>
      <c r="D30" s="151"/>
      <c r="E30" s="151"/>
      <c r="F30" s="51">
        <f>F24+F29</f>
        <v>5236.2</v>
      </c>
      <c r="G30" s="51">
        <f t="shared" ref="G30:J30" si="6">G24+G29</f>
        <v>5236</v>
      </c>
      <c r="H30" s="51">
        <f t="shared" si="6"/>
        <v>4307.2700000000004</v>
      </c>
      <c r="I30" s="51">
        <f t="shared" si="6"/>
        <v>4307.2700000000004</v>
      </c>
      <c r="J30" s="52">
        <f t="shared" si="6"/>
        <v>4307.2700000000004</v>
      </c>
    </row>
    <row r="31" spans="1:10" ht="45" customHeight="1" x14ac:dyDescent="0.25">
      <c r="A31" s="150" t="s">
        <v>73</v>
      </c>
      <c r="B31" s="163"/>
      <c r="C31" s="163"/>
      <c r="D31" s="163"/>
      <c r="E31" s="164"/>
      <c r="F31" s="51">
        <f>F16+F23+F29-F30</f>
        <v>0</v>
      </c>
      <c r="G31" s="51">
        <f t="shared" ref="G31:J31" si="7">G16+G23+G29-G30</f>
        <v>0</v>
      </c>
      <c r="H31" s="51">
        <f t="shared" si="7"/>
        <v>0</v>
      </c>
      <c r="I31" s="51">
        <f t="shared" si="7"/>
        <v>0</v>
      </c>
      <c r="J31" s="52">
        <f t="shared" si="7"/>
        <v>0</v>
      </c>
    </row>
    <row r="32" spans="1:10" ht="15.75" x14ac:dyDescent="0.25">
      <c r="A32" s="53"/>
      <c r="B32" s="54"/>
      <c r="C32" s="54"/>
      <c r="D32" s="54"/>
      <c r="E32" s="54"/>
      <c r="F32" s="54"/>
      <c r="G32" s="54"/>
      <c r="H32" s="54"/>
      <c r="I32" s="54"/>
      <c r="J32" s="54"/>
    </row>
    <row r="33" spans="1:10" ht="15.75" x14ac:dyDescent="0.25">
      <c r="A33" s="165" t="s">
        <v>67</v>
      </c>
      <c r="B33" s="165"/>
      <c r="C33" s="165"/>
      <c r="D33" s="165"/>
      <c r="E33" s="165"/>
      <c r="F33" s="165"/>
      <c r="G33" s="165"/>
      <c r="H33" s="165"/>
      <c r="I33" s="165"/>
      <c r="J33" s="165"/>
    </row>
    <row r="34" spans="1:10" ht="18" x14ac:dyDescent="0.25">
      <c r="A34" s="55"/>
      <c r="B34" s="56"/>
      <c r="C34" s="56"/>
      <c r="D34" s="56"/>
      <c r="E34" s="56"/>
      <c r="F34" s="56"/>
      <c r="G34" s="56"/>
      <c r="H34" s="57"/>
      <c r="I34" s="57"/>
      <c r="J34" s="57"/>
    </row>
    <row r="35" spans="1:10" ht="25.5" x14ac:dyDescent="0.25">
      <c r="A35" s="58"/>
      <c r="B35" s="59"/>
      <c r="C35" s="59"/>
      <c r="D35" s="60"/>
      <c r="E35" s="61"/>
      <c r="F35" s="62" t="s">
        <v>41</v>
      </c>
      <c r="G35" s="62" t="s">
        <v>39</v>
      </c>
      <c r="H35" s="62" t="s">
        <v>49</v>
      </c>
      <c r="I35" s="62" t="s">
        <v>50</v>
      </c>
      <c r="J35" s="62" t="s">
        <v>51</v>
      </c>
    </row>
    <row r="36" spans="1:10" x14ac:dyDescent="0.25">
      <c r="A36" s="160" t="s">
        <v>71</v>
      </c>
      <c r="B36" s="161"/>
      <c r="C36" s="161"/>
      <c r="D36" s="161"/>
      <c r="E36" s="162"/>
      <c r="F36" s="49">
        <v>0</v>
      </c>
      <c r="G36" s="49">
        <f>F39</f>
        <v>0</v>
      </c>
      <c r="H36" s="49">
        <f>G39</f>
        <v>0</v>
      </c>
      <c r="I36" s="49">
        <f>H39</f>
        <v>0</v>
      </c>
      <c r="J36" s="50">
        <f>I39</f>
        <v>0</v>
      </c>
    </row>
    <row r="37" spans="1:10" ht="28.5" customHeight="1" x14ac:dyDescent="0.25">
      <c r="A37" s="160" t="s">
        <v>74</v>
      </c>
      <c r="B37" s="161"/>
      <c r="C37" s="161"/>
      <c r="D37" s="161"/>
      <c r="E37" s="162"/>
      <c r="F37" s="49">
        <v>0</v>
      </c>
      <c r="G37" s="49">
        <v>0</v>
      </c>
      <c r="H37" s="49">
        <v>0</v>
      </c>
      <c r="I37" s="49">
        <v>0</v>
      </c>
      <c r="J37" s="50">
        <v>0</v>
      </c>
    </row>
    <row r="38" spans="1:10" x14ac:dyDescent="0.25">
      <c r="A38" s="160" t="s">
        <v>75</v>
      </c>
      <c r="B38" s="166"/>
      <c r="C38" s="166"/>
      <c r="D38" s="166"/>
      <c r="E38" s="167"/>
      <c r="F38" s="49">
        <v>0</v>
      </c>
      <c r="G38" s="49">
        <v>0</v>
      </c>
      <c r="H38" s="49">
        <v>0</v>
      </c>
      <c r="I38" s="49">
        <v>0</v>
      </c>
      <c r="J38" s="50">
        <v>0</v>
      </c>
    </row>
    <row r="39" spans="1:10" ht="15" customHeight="1" x14ac:dyDescent="0.25">
      <c r="A39" s="157" t="s">
        <v>72</v>
      </c>
      <c r="B39" s="151"/>
      <c r="C39" s="151"/>
      <c r="D39" s="151"/>
      <c r="E39" s="151"/>
      <c r="F39" s="36">
        <f>F36-F37+F38</f>
        <v>0</v>
      </c>
      <c r="G39" s="36">
        <f t="shared" ref="G39:J39" si="8">G36-G37+G38</f>
        <v>0</v>
      </c>
      <c r="H39" s="36">
        <f t="shared" si="8"/>
        <v>0</v>
      </c>
      <c r="I39" s="36">
        <f t="shared" si="8"/>
        <v>0</v>
      </c>
      <c r="J39" s="63">
        <f t="shared" si="8"/>
        <v>0</v>
      </c>
    </row>
    <row r="40" spans="1:10" ht="17.25" customHeight="1" x14ac:dyDescent="0.25"/>
    <row r="41" spans="1:10" x14ac:dyDescent="0.25">
      <c r="A41" s="158" t="s">
        <v>42</v>
      </c>
      <c r="B41" s="159"/>
      <c r="C41" s="159"/>
      <c r="D41" s="159"/>
      <c r="E41" s="159"/>
      <c r="F41" s="159"/>
      <c r="G41" s="159"/>
      <c r="H41" s="159"/>
      <c r="I41" s="159"/>
      <c r="J41" s="159"/>
    </row>
    <row r="42" spans="1:10" ht="9" customHeight="1" x14ac:dyDescent="0.25"/>
    <row r="44" spans="1:10" x14ac:dyDescent="0.25">
      <c r="A44" s="121" t="s">
        <v>175</v>
      </c>
      <c r="B44" s="121"/>
      <c r="C44" s="121"/>
      <c r="D44" s="121"/>
      <c r="E44" s="121" t="s">
        <v>171</v>
      </c>
      <c r="F44" s="121"/>
      <c r="G44" s="121" t="s">
        <v>172</v>
      </c>
      <c r="H44" s="121"/>
    </row>
    <row r="45" spans="1:10" x14ac:dyDescent="0.25">
      <c r="A45" s="121" t="s">
        <v>188</v>
      </c>
      <c r="B45" s="121"/>
      <c r="C45" s="121"/>
      <c r="D45" s="121"/>
      <c r="E45" s="121"/>
      <c r="F45" s="121"/>
      <c r="G45" s="121"/>
      <c r="H45" s="121"/>
    </row>
    <row r="46" spans="1:10" x14ac:dyDescent="0.25">
      <c r="A46" s="121" t="s">
        <v>176</v>
      </c>
      <c r="B46" s="121"/>
      <c r="C46" s="121"/>
      <c r="D46" s="121"/>
      <c r="E46" s="121"/>
      <c r="F46" s="121"/>
      <c r="G46" s="121"/>
      <c r="H46" s="121"/>
    </row>
  </sheetData>
  <mergeCells count="25">
    <mergeCell ref="A41:J41"/>
    <mergeCell ref="A23:E23"/>
    <mergeCell ref="A24:E24"/>
    <mergeCell ref="A26:J26"/>
    <mergeCell ref="A29:E29"/>
    <mergeCell ref="A30:E30"/>
    <mergeCell ref="A31:E31"/>
    <mergeCell ref="A33:J33"/>
    <mergeCell ref="A36:E36"/>
    <mergeCell ref="A37:E37"/>
    <mergeCell ref="A38:E38"/>
    <mergeCell ref="A39:E39"/>
    <mergeCell ref="A22:E22"/>
    <mergeCell ref="A1:J1"/>
    <mergeCell ref="A3:J3"/>
    <mergeCell ref="A5:J5"/>
    <mergeCell ref="A8:E8"/>
    <mergeCell ref="A9:E9"/>
    <mergeCell ref="A10:E10"/>
    <mergeCell ref="A13:E13"/>
    <mergeCell ref="A14:E14"/>
    <mergeCell ref="A16:E16"/>
    <mergeCell ref="A18:J18"/>
    <mergeCell ref="A21:E21"/>
    <mergeCell ref="A11:E11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topLeftCell="A31" workbookViewId="0">
      <selection activeCell="G71" sqref="G7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0.140625" style="76" customWidth="1"/>
    <col min="4" max="4" width="33.42578125" customWidth="1"/>
    <col min="5" max="5" width="21.85546875" customWidth="1"/>
    <col min="6" max="6" width="18.28515625" style="82" customWidth="1"/>
    <col min="7" max="7" width="19.5703125" style="82" customWidth="1"/>
    <col min="8" max="8" width="16.7109375" style="82" customWidth="1"/>
    <col min="9" max="9" width="18.42578125" style="82" customWidth="1"/>
  </cols>
  <sheetData>
    <row r="1" spans="1:9" ht="42" customHeight="1" x14ac:dyDescent="0.25">
      <c r="A1" s="147" t="s">
        <v>35</v>
      </c>
      <c r="B1" s="147"/>
      <c r="C1" s="147"/>
      <c r="D1" s="147"/>
      <c r="E1" s="147"/>
      <c r="F1" s="147"/>
      <c r="G1" s="147"/>
      <c r="H1" s="147"/>
      <c r="I1" s="147"/>
    </row>
    <row r="2" spans="1:9" ht="18" customHeight="1" x14ac:dyDescent="0.25">
      <c r="A2" s="4"/>
      <c r="B2" s="4"/>
      <c r="C2" s="23"/>
      <c r="D2" s="4"/>
      <c r="E2" s="4"/>
      <c r="F2" s="78"/>
      <c r="G2" s="78"/>
      <c r="H2" s="78"/>
      <c r="I2" s="78"/>
    </row>
    <row r="3" spans="1:9" ht="15.75" customHeight="1" x14ac:dyDescent="0.25">
      <c r="A3" s="147" t="s">
        <v>22</v>
      </c>
      <c r="B3" s="147"/>
      <c r="C3" s="147"/>
      <c r="D3" s="147"/>
      <c r="E3" s="147"/>
      <c r="F3" s="147"/>
      <c r="G3" s="147"/>
      <c r="H3" s="147"/>
      <c r="I3" s="147"/>
    </row>
    <row r="4" spans="1:9" ht="18" x14ac:dyDescent="0.25">
      <c r="A4" s="4"/>
      <c r="B4" s="4"/>
      <c r="C4" s="23"/>
      <c r="D4" s="4"/>
      <c r="E4" s="4"/>
      <c r="F4" s="78"/>
      <c r="G4" s="78"/>
      <c r="H4" s="79"/>
      <c r="I4" s="79"/>
    </row>
    <row r="5" spans="1:9" ht="18" customHeight="1" x14ac:dyDescent="0.25">
      <c r="A5" s="147" t="s">
        <v>4</v>
      </c>
      <c r="B5" s="147"/>
      <c r="C5" s="147"/>
      <c r="D5" s="147"/>
      <c r="E5" s="147"/>
      <c r="F5" s="147"/>
      <c r="G5" s="147"/>
      <c r="H5" s="147"/>
      <c r="I5" s="147"/>
    </row>
    <row r="6" spans="1:9" ht="18" x14ac:dyDescent="0.25">
      <c r="A6" s="4"/>
      <c r="B6" s="4"/>
      <c r="C6" s="23"/>
      <c r="D6" s="4"/>
      <c r="E6" s="4"/>
      <c r="F6" s="78"/>
      <c r="G6" s="78"/>
      <c r="H6" s="79"/>
      <c r="I6" s="79"/>
    </row>
    <row r="7" spans="1:9" ht="15.75" customHeight="1" x14ac:dyDescent="0.25">
      <c r="A7" s="147" t="s">
        <v>52</v>
      </c>
      <c r="B7" s="147"/>
      <c r="C7" s="147"/>
      <c r="D7" s="147"/>
      <c r="E7" s="147"/>
      <c r="F7" s="147"/>
      <c r="G7" s="147"/>
      <c r="H7" s="147"/>
      <c r="I7" s="147"/>
    </row>
    <row r="8" spans="1:9" ht="18" x14ac:dyDescent="0.25">
      <c r="A8" s="4"/>
      <c r="B8" s="4"/>
      <c r="C8" s="23"/>
      <c r="D8" s="4"/>
      <c r="E8" s="4"/>
      <c r="F8" s="78"/>
      <c r="G8" s="78"/>
      <c r="H8" s="79"/>
      <c r="I8" s="79"/>
    </row>
    <row r="9" spans="1:9" ht="25.5" x14ac:dyDescent="0.25">
      <c r="A9" s="21" t="s">
        <v>5</v>
      </c>
      <c r="B9" s="20" t="s">
        <v>6</v>
      </c>
      <c r="C9" s="73"/>
      <c r="D9" s="20" t="s">
        <v>3</v>
      </c>
      <c r="E9" s="20" t="s">
        <v>38</v>
      </c>
      <c r="F9" s="80" t="s">
        <v>39</v>
      </c>
      <c r="G9" s="80" t="s">
        <v>36</v>
      </c>
      <c r="H9" s="80" t="s">
        <v>30</v>
      </c>
      <c r="I9" s="80" t="s">
        <v>37</v>
      </c>
    </row>
    <row r="10" spans="1:9" x14ac:dyDescent="0.25">
      <c r="A10" s="40"/>
      <c r="B10" s="41"/>
      <c r="C10" s="74"/>
      <c r="D10" s="39" t="s">
        <v>0</v>
      </c>
      <c r="E10" s="105">
        <v>693781.94</v>
      </c>
      <c r="F10" s="87">
        <f>(F11)</f>
        <v>745764.58</v>
      </c>
      <c r="G10" s="87">
        <f t="shared" ref="G10:I10" si="0">(G11)</f>
        <v>1964195.46</v>
      </c>
      <c r="H10" s="87">
        <f t="shared" si="0"/>
        <v>1964195.46</v>
      </c>
      <c r="I10" s="87">
        <f t="shared" si="0"/>
        <v>1964195.46</v>
      </c>
    </row>
    <row r="11" spans="1:9" ht="15.75" customHeight="1" x14ac:dyDescent="0.25">
      <c r="A11" s="11">
        <v>6</v>
      </c>
      <c r="B11" s="11"/>
      <c r="C11" s="16"/>
      <c r="D11" s="11" t="s">
        <v>7</v>
      </c>
      <c r="E11" s="105">
        <f>(E12+E14+E16+E18+E20)</f>
        <v>693781.94000000006</v>
      </c>
      <c r="F11" s="85">
        <f>(F12+F14+F16+F18+F20+F23)</f>
        <v>745764.58</v>
      </c>
      <c r="G11" s="85">
        <f>(G12+G14+G16+G18+G20+G23+G22)</f>
        <v>1964195.46</v>
      </c>
      <c r="H11" s="85">
        <f t="shared" ref="H11:I11" si="1">(H12+H14+H16+H18+H20+H23+H22)</f>
        <v>1964195.46</v>
      </c>
      <c r="I11" s="85">
        <f t="shared" si="1"/>
        <v>1964195.46</v>
      </c>
    </row>
    <row r="12" spans="1:9" ht="25.5" x14ac:dyDescent="0.25">
      <c r="A12" s="11"/>
      <c r="B12" s="16">
        <v>63</v>
      </c>
      <c r="C12" s="16"/>
      <c r="D12" s="16" t="s">
        <v>31</v>
      </c>
      <c r="E12" s="111">
        <v>472203.33</v>
      </c>
      <c r="F12" s="85">
        <v>486550.29</v>
      </c>
      <c r="G12" s="85">
        <v>704380.86</v>
      </c>
      <c r="H12" s="85">
        <v>704380.86</v>
      </c>
      <c r="I12" s="85">
        <v>704380.86</v>
      </c>
    </row>
    <row r="13" spans="1:9" ht="25.5" x14ac:dyDescent="0.25">
      <c r="A13" s="12"/>
      <c r="B13" s="28"/>
      <c r="C13" s="12">
        <v>6361</v>
      </c>
      <c r="D13" s="77" t="s">
        <v>76</v>
      </c>
      <c r="E13" s="90">
        <v>472203.33</v>
      </c>
      <c r="F13" s="81">
        <v>486550.29</v>
      </c>
      <c r="G13" s="81">
        <v>704380.86</v>
      </c>
      <c r="H13" s="81">
        <v>704380.86</v>
      </c>
      <c r="I13" s="81">
        <v>704380.86</v>
      </c>
    </row>
    <row r="14" spans="1:9" x14ac:dyDescent="0.25">
      <c r="A14" s="12"/>
      <c r="B14" s="28">
        <v>64</v>
      </c>
      <c r="C14" s="12"/>
      <c r="D14" s="77" t="s">
        <v>119</v>
      </c>
      <c r="E14" s="111">
        <v>1327.23</v>
      </c>
      <c r="F14" s="85">
        <v>1327.22</v>
      </c>
      <c r="G14" s="85">
        <v>1327.22</v>
      </c>
      <c r="H14" s="85">
        <v>1327.22</v>
      </c>
      <c r="I14" s="85">
        <v>1327.22</v>
      </c>
    </row>
    <row r="15" spans="1:9" ht="38.25" x14ac:dyDescent="0.25">
      <c r="A15" s="12"/>
      <c r="B15" s="28"/>
      <c r="C15" s="12" t="s">
        <v>120</v>
      </c>
      <c r="D15" s="77" t="s">
        <v>121</v>
      </c>
      <c r="E15" s="90">
        <v>1327.23</v>
      </c>
      <c r="F15" s="81">
        <v>1327.22</v>
      </c>
      <c r="G15" s="81">
        <v>1327.22</v>
      </c>
      <c r="H15" s="81">
        <v>1327.22</v>
      </c>
      <c r="I15" s="81">
        <v>1327.22</v>
      </c>
    </row>
    <row r="16" spans="1:9" ht="38.25" x14ac:dyDescent="0.25">
      <c r="A16" s="12"/>
      <c r="B16" s="12">
        <v>65</v>
      </c>
      <c r="C16" s="12"/>
      <c r="D16" s="16" t="s">
        <v>77</v>
      </c>
      <c r="E16" s="111">
        <v>78598.45</v>
      </c>
      <c r="F16" s="85">
        <v>78587.67</v>
      </c>
      <c r="G16" s="85">
        <v>78587.67</v>
      </c>
      <c r="H16" s="85">
        <v>78587.67</v>
      </c>
      <c r="I16" s="85">
        <v>78587.67</v>
      </c>
    </row>
    <row r="17" spans="1:9" ht="38.25" x14ac:dyDescent="0.25">
      <c r="A17" s="12"/>
      <c r="B17" s="28"/>
      <c r="C17" s="12">
        <v>6526</v>
      </c>
      <c r="D17" s="16" t="s">
        <v>77</v>
      </c>
      <c r="E17" s="90">
        <v>78598.45</v>
      </c>
      <c r="F17" s="81">
        <v>78587.67</v>
      </c>
      <c r="G17" s="81">
        <v>78587.67</v>
      </c>
      <c r="H17" s="81">
        <v>78587.67</v>
      </c>
      <c r="I17" s="81">
        <v>78587.67</v>
      </c>
    </row>
    <row r="18" spans="1:9" ht="25.5" x14ac:dyDescent="0.25">
      <c r="A18" s="12"/>
      <c r="B18" s="12">
        <v>66</v>
      </c>
      <c r="C18" s="12"/>
      <c r="D18" s="16" t="s">
        <v>78</v>
      </c>
      <c r="E18" s="111">
        <v>8829.7800000000007</v>
      </c>
      <c r="F18" s="85">
        <v>38000</v>
      </c>
      <c r="G18" s="85">
        <v>35000</v>
      </c>
      <c r="H18" s="85">
        <v>35000</v>
      </c>
      <c r="I18" s="85">
        <v>35000</v>
      </c>
    </row>
    <row r="19" spans="1:9" ht="38.25" x14ac:dyDescent="0.25">
      <c r="A19" s="12"/>
      <c r="B19" s="28"/>
      <c r="C19" s="12">
        <v>6615</v>
      </c>
      <c r="D19" s="27" t="s">
        <v>79</v>
      </c>
      <c r="E19" s="90">
        <v>8829.7800000000007</v>
      </c>
      <c r="F19" s="81">
        <v>38000</v>
      </c>
      <c r="G19" s="81">
        <v>35000</v>
      </c>
      <c r="H19" s="81">
        <v>35000</v>
      </c>
      <c r="I19" s="81">
        <v>35000</v>
      </c>
    </row>
    <row r="20" spans="1:9" ht="25.5" x14ac:dyDescent="0.25">
      <c r="A20" s="12"/>
      <c r="B20" s="12">
        <v>67</v>
      </c>
      <c r="C20" s="12"/>
      <c r="D20" s="16" t="s">
        <v>32</v>
      </c>
      <c r="E20" s="105">
        <v>132823.15</v>
      </c>
      <c r="F20" s="85">
        <v>141259.4</v>
      </c>
      <c r="G20" s="85">
        <v>128213</v>
      </c>
      <c r="H20" s="85">
        <v>128213</v>
      </c>
      <c r="I20" s="85">
        <v>128213</v>
      </c>
    </row>
    <row r="21" spans="1:9" ht="38.25" x14ac:dyDescent="0.25">
      <c r="A21" s="12"/>
      <c r="B21" s="12"/>
      <c r="C21" s="12">
        <v>6711</v>
      </c>
      <c r="D21" s="27" t="s">
        <v>80</v>
      </c>
      <c r="E21" s="103">
        <v>132823.15</v>
      </c>
      <c r="F21" s="81">
        <v>141259.4</v>
      </c>
      <c r="G21" s="81">
        <v>128213</v>
      </c>
      <c r="H21" s="81">
        <v>128213</v>
      </c>
      <c r="I21" s="81">
        <v>128213</v>
      </c>
    </row>
    <row r="22" spans="1:9" x14ac:dyDescent="0.25">
      <c r="A22" s="12"/>
      <c r="B22" s="12"/>
      <c r="C22" s="12">
        <v>6711</v>
      </c>
      <c r="D22" s="27" t="s">
        <v>186</v>
      </c>
      <c r="E22" s="103"/>
      <c r="F22" s="81"/>
      <c r="G22" s="138">
        <v>1016656.71</v>
      </c>
      <c r="H22" s="138">
        <v>1016656.71</v>
      </c>
      <c r="I22" s="138">
        <v>1016656.71</v>
      </c>
    </row>
    <row r="23" spans="1:9" x14ac:dyDescent="0.25">
      <c r="A23" s="12"/>
      <c r="B23" s="12">
        <v>68</v>
      </c>
      <c r="C23" s="12"/>
      <c r="D23" s="27" t="s">
        <v>102</v>
      </c>
      <c r="E23" s="103">
        <v>0</v>
      </c>
      <c r="F23" s="85">
        <v>40</v>
      </c>
      <c r="G23" s="85">
        <v>30</v>
      </c>
      <c r="H23" s="85">
        <v>30</v>
      </c>
      <c r="I23" s="85">
        <v>30</v>
      </c>
    </row>
    <row r="24" spans="1:9" x14ac:dyDescent="0.25">
      <c r="A24" s="12"/>
      <c r="B24" s="12"/>
      <c r="C24" s="12">
        <v>6831</v>
      </c>
      <c r="D24" s="27" t="s">
        <v>102</v>
      </c>
      <c r="E24" s="103">
        <v>0</v>
      </c>
      <c r="F24" s="81">
        <v>40</v>
      </c>
      <c r="G24" s="81">
        <v>30</v>
      </c>
      <c r="H24" s="81">
        <v>30</v>
      </c>
      <c r="I24" s="81">
        <v>30</v>
      </c>
    </row>
    <row r="25" spans="1:9" ht="15.75" x14ac:dyDescent="0.25">
      <c r="A25" s="147" t="s">
        <v>53</v>
      </c>
      <c r="B25" s="168"/>
      <c r="C25" s="168"/>
      <c r="D25" s="168"/>
      <c r="E25" s="168"/>
      <c r="F25" s="168"/>
      <c r="G25" s="168"/>
      <c r="H25" s="168"/>
      <c r="I25" s="168"/>
    </row>
    <row r="26" spans="1:9" ht="18" x14ac:dyDescent="0.25">
      <c r="A26" s="4"/>
      <c r="B26" s="4"/>
      <c r="C26" s="23"/>
      <c r="D26" s="4"/>
      <c r="E26" s="4"/>
      <c r="F26" s="78"/>
      <c r="G26" s="78"/>
      <c r="H26" s="79"/>
      <c r="I26" s="79"/>
    </row>
    <row r="27" spans="1:9" ht="25.5" x14ac:dyDescent="0.25">
      <c r="A27" s="21" t="s">
        <v>5</v>
      </c>
      <c r="B27" s="20" t="s">
        <v>6</v>
      </c>
      <c r="C27" s="73"/>
      <c r="D27" s="20" t="s">
        <v>8</v>
      </c>
      <c r="E27" s="20" t="s">
        <v>38</v>
      </c>
      <c r="F27" s="80" t="s">
        <v>39</v>
      </c>
      <c r="G27" s="80" t="s">
        <v>36</v>
      </c>
      <c r="H27" s="80" t="s">
        <v>30</v>
      </c>
      <c r="I27" s="80" t="s">
        <v>37</v>
      </c>
    </row>
    <row r="28" spans="1:9" x14ac:dyDescent="0.25">
      <c r="A28" s="40"/>
      <c r="B28" s="41"/>
      <c r="C28" s="74"/>
      <c r="D28" s="39" t="s">
        <v>1</v>
      </c>
      <c r="E28" s="104">
        <f>(E29+E62)</f>
        <v>693781.94</v>
      </c>
      <c r="F28" s="86">
        <f>(F29+F62)</f>
        <v>745764.58</v>
      </c>
      <c r="G28" s="87">
        <f>(G29+G62)</f>
        <v>1942959.81</v>
      </c>
      <c r="H28" s="87">
        <f t="shared" ref="H28:I28" si="2">(H29+H62)</f>
        <v>1942959.81</v>
      </c>
      <c r="I28" s="87">
        <f t="shared" si="2"/>
        <v>1942959.81</v>
      </c>
    </row>
    <row r="29" spans="1:9" ht="15.75" customHeight="1" x14ac:dyDescent="0.25">
      <c r="A29" s="11">
        <v>3</v>
      </c>
      <c r="B29" s="11"/>
      <c r="C29" s="16"/>
      <c r="D29" s="11" t="s">
        <v>9</v>
      </c>
      <c r="E29" s="105">
        <v>665866.6</v>
      </c>
      <c r="F29" s="85">
        <f>(F30+F34+F58)</f>
        <v>715552.7</v>
      </c>
      <c r="G29" s="85">
        <f>(G30+G34+G58)</f>
        <v>921814.29</v>
      </c>
      <c r="H29" s="85">
        <f t="shared" ref="H29:I29" si="3">(H30+H34+H58)</f>
        <v>921814.29</v>
      </c>
      <c r="I29" s="85">
        <f t="shared" si="3"/>
        <v>921814.29</v>
      </c>
    </row>
    <row r="30" spans="1:9" ht="15.75" customHeight="1" x14ac:dyDescent="0.25">
      <c r="A30" s="11"/>
      <c r="B30" s="16">
        <v>31</v>
      </c>
      <c r="C30" s="16"/>
      <c r="D30" s="16" t="s">
        <v>10</v>
      </c>
      <c r="E30" s="103">
        <v>440306.86</v>
      </c>
      <c r="F30" s="85">
        <f>(F31+F32+F33)</f>
        <v>450990.94</v>
      </c>
      <c r="G30" s="85">
        <f>(G31+G32+G33)</f>
        <v>666865.70000000007</v>
      </c>
      <c r="H30" s="85">
        <f t="shared" ref="H30:I30" si="4">(H31+H32+H33)</f>
        <v>666865.70000000007</v>
      </c>
      <c r="I30" s="85">
        <f t="shared" si="4"/>
        <v>666865.70000000007</v>
      </c>
    </row>
    <row r="31" spans="1:9" ht="15.75" customHeight="1" x14ac:dyDescent="0.25">
      <c r="A31" s="11"/>
      <c r="B31" s="16"/>
      <c r="C31" s="16">
        <v>3111</v>
      </c>
      <c r="D31" s="12" t="s">
        <v>81</v>
      </c>
      <c r="E31" s="81">
        <v>364587.83</v>
      </c>
      <c r="F31" s="81">
        <v>371252.2</v>
      </c>
      <c r="G31" s="81">
        <v>556878.30000000005</v>
      </c>
      <c r="H31" s="81">
        <v>556878.30000000005</v>
      </c>
      <c r="I31" s="81">
        <v>556878.30000000005</v>
      </c>
    </row>
    <row r="32" spans="1:9" ht="15.75" customHeight="1" x14ac:dyDescent="0.25">
      <c r="A32" s="11"/>
      <c r="B32" s="16"/>
      <c r="C32" s="16">
        <v>3121</v>
      </c>
      <c r="D32" s="12" t="s">
        <v>82</v>
      </c>
      <c r="E32" s="81">
        <v>16741.66</v>
      </c>
      <c r="F32" s="81">
        <v>19241.419999999998</v>
      </c>
      <c r="G32" s="81">
        <v>19241.419999999998</v>
      </c>
      <c r="H32" s="81">
        <v>19241.419999999998</v>
      </c>
      <c r="I32" s="81">
        <v>19241.419999999998</v>
      </c>
    </row>
    <row r="33" spans="1:9" ht="15.75" customHeight="1" x14ac:dyDescent="0.25">
      <c r="A33" s="11"/>
      <c r="B33" s="16"/>
      <c r="C33" s="16">
        <v>3132</v>
      </c>
      <c r="D33" s="12" t="s">
        <v>83</v>
      </c>
      <c r="E33" s="81">
        <v>58977.37</v>
      </c>
      <c r="F33" s="81">
        <v>60497.32</v>
      </c>
      <c r="G33" s="81">
        <v>90745.98</v>
      </c>
      <c r="H33" s="81">
        <v>90745.98</v>
      </c>
      <c r="I33" s="81">
        <v>90745.98</v>
      </c>
    </row>
    <row r="34" spans="1:9" x14ac:dyDescent="0.25">
      <c r="A34" s="12"/>
      <c r="B34" s="12">
        <v>32</v>
      </c>
      <c r="C34" s="12"/>
      <c r="D34" s="12" t="s">
        <v>25</v>
      </c>
      <c r="E34" s="105">
        <v>224099.79</v>
      </c>
      <c r="F34" s="85">
        <f>(F35+F36+F37+F38+F39+F40+F41+F42+F43+F44+F45+F46+F47+F48+F49+F50+F51+F52+F53+F54+F55+F56+F57)</f>
        <v>262423.00999999995</v>
      </c>
      <c r="G34" s="85">
        <f>(G35+G36+G37+G38+G39+G40+G41+G42+G43+G44+G45+G46+G47+G48+G49+G50+G51+G52+G53+G54+G55+G56+G57)</f>
        <v>252809.83999999997</v>
      </c>
      <c r="H34" s="85">
        <f t="shared" ref="H34:I34" si="5">(H35+H36+H37+H38+H39+H40+H41+H42+H43+H44+H45+H46+H47+H48+H49+H50+H51+H52+H53+H54+H55+H56+H57)</f>
        <v>252809.83999999997</v>
      </c>
      <c r="I34" s="85">
        <f t="shared" si="5"/>
        <v>252809.83999999997</v>
      </c>
    </row>
    <row r="35" spans="1:9" x14ac:dyDescent="0.25">
      <c r="A35" s="12"/>
      <c r="B35" s="12"/>
      <c r="C35" s="12">
        <v>3211</v>
      </c>
      <c r="D35" s="77" t="s">
        <v>84</v>
      </c>
      <c r="E35" s="103">
        <v>517.62</v>
      </c>
      <c r="F35" s="81">
        <v>8077</v>
      </c>
      <c r="G35" s="81">
        <v>8077</v>
      </c>
      <c r="H35" s="81">
        <v>8077</v>
      </c>
      <c r="I35" s="81">
        <v>8077</v>
      </c>
    </row>
    <row r="36" spans="1:9" x14ac:dyDescent="0.25">
      <c r="A36" s="12"/>
      <c r="B36" s="12"/>
      <c r="C36" s="12">
        <v>3212</v>
      </c>
      <c r="D36" s="77" t="s">
        <v>85</v>
      </c>
      <c r="E36" s="103">
        <v>7963.37</v>
      </c>
      <c r="F36" s="81">
        <v>8626.9699999999993</v>
      </c>
      <c r="G36" s="81">
        <v>11302.97</v>
      </c>
      <c r="H36" s="81">
        <v>11302.97</v>
      </c>
      <c r="I36" s="81">
        <v>11302.97</v>
      </c>
    </row>
    <row r="37" spans="1:9" x14ac:dyDescent="0.25">
      <c r="A37" s="12"/>
      <c r="B37" s="12"/>
      <c r="C37" s="12">
        <v>3213</v>
      </c>
      <c r="D37" s="77" t="s">
        <v>86</v>
      </c>
      <c r="E37" s="103">
        <v>796.34</v>
      </c>
      <c r="F37" s="81">
        <v>796.34</v>
      </c>
      <c r="G37" s="81">
        <v>796.34</v>
      </c>
      <c r="H37" s="81">
        <v>796.34</v>
      </c>
      <c r="I37" s="81">
        <v>796.34</v>
      </c>
    </row>
    <row r="38" spans="1:9" x14ac:dyDescent="0.25">
      <c r="A38" s="12"/>
      <c r="B38" s="12"/>
      <c r="C38" s="12">
        <v>3214</v>
      </c>
      <c r="D38" s="77" t="s">
        <v>87</v>
      </c>
      <c r="E38" s="103">
        <v>398.17</v>
      </c>
      <c r="F38" s="81">
        <v>0</v>
      </c>
      <c r="G38" s="81">
        <v>0</v>
      </c>
      <c r="H38" s="81">
        <v>0</v>
      </c>
      <c r="I38" s="81">
        <v>0</v>
      </c>
    </row>
    <row r="39" spans="1:9" ht="25.5" x14ac:dyDescent="0.25">
      <c r="A39" s="12"/>
      <c r="B39" s="12"/>
      <c r="C39" s="12">
        <v>3221</v>
      </c>
      <c r="D39" s="77" t="s">
        <v>88</v>
      </c>
      <c r="E39" s="103">
        <v>13272.28</v>
      </c>
      <c r="F39" s="81">
        <v>15871</v>
      </c>
      <c r="G39" s="81">
        <v>15871</v>
      </c>
      <c r="H39" s="81">
        <v>15871</v>
      </c>
      <c r="I39" s="81">
        <v>15871</v>
      </c>
    </row>
    <row r="40" spans="1:9" x14ac:dyDescent="0.25">
      <c r="A40" s="12"/>
      <c r="B40" s="12"/>
      <c r="C40" s="12">
        <v>3222</v>
      </c>
      <c r="D40" s="12" t="s">
        <v>89</v>
      </c>
      <c r="E40" s="103">
        <v>83485.84</v>
      </c>
      <c r="F40" s="81">
        <v>86543.18</v>
      </c>
      <c r="G40" s="81">
        <v>86543.18</v>
      </c>
      <c r="H40" s="81">
        <v>86543.18</v>
      </c>
      <c r="I40" s="81">
        <v>86543.18</v>
      </c>
    </row>
    <row r="41" spans="1:9" x14ac:dyDescent="0.25">
      <c r="A41" s="12"/>
      <c r="B41" s="12"/>
      <c r="C41" s="12">
        <v>3223</v>
      </c>
      <c r="D41" s="12" t="s">
        <v>90</v>
      </c>
      <c r="E41" s="103">
        <v>31847.59</v>
      </c>
      <c r="F41" s="81">
        <v>38489.199999999997</v>
      </c>
      <c r="G41" s="81">
        <v>48489.2</v>
      </c>
      <c r="H41" s="81">
        <v>48489.2</v>
      </c>
      <c r="I41" s="81">
        <v>48489.2</v>
      </c>
    </row>
    <row r="42" spans="1:9" ht="25.5" x14ac:dyDescent="0.25">
      <c r="A42" s="12"/>
      <c r="B42" s="12"/>
      <c r="C42" s="12">
        <v>3224</v>
      </c>
      <c r="D42" s="77" t="s">
        <v>91</v>
      </c>
      <c r="E42" s="103">
        <v>7299.75</v>
      </c>
      <c r="F42" s="81">
        <v>4365.12</v>
      </c>
      <c r="G42" s="81">
        <v>4365.12</v>
      </c>
      <c r="H42" s="81">
        <v>4365.12</v>
      </c>
      <c r="I42" s="81">
        <v>4365.12</v>
      </c>
    </row>
    <row r="43" spans="1:9" x14ac:dyDescent="0.25">
      <c r="A43" s="12"/>
      <c r="B43" s="12"/>
      <c r="C43" s="12">
        <v>3225</v>
      </c>
      <c r="D43" s="77" t="s">
        <v>92</v>
      </c>
      <c r="E43" s="103">
        <v>5308.91</v>
      </c>
      <c r="F43" s="81">
        <v>2052.14</v>
      </c>
      <c r="G43" s="81">
        <v>2052.14</v>
      </c>
      <c r="H43" s="81">
        <v>2052.14</v>
      </c>
      <c r="I43" s="81">
        <v>2052.14</v>
      </c>
    </row>
    <row r="44" spans="1:9" x14ac:dyDescent="0.25">
      <c r="A44" s="12"/>
      <c r="B44" s="12"/>
      <c r="C44" s="12">
        <v>3227</v>
      </c>
      <c r="D44" s="77" t="s">
        <v>93</v>
      </c>
      <c r="E44" s="103">
        <v>663.61</v>
      </c>
      <c r="F44" s="81">
        <v>778.12</v>
      </c>
      <c r="G44" s="81">
        <v>778.12</v>
      </c>
      <c r="H44" s="81">
        <v>778.12</v>
      </c>
      <c r="I44" s="81">
        <v>778.12</v>
      </c>
    </row>
    <row r="45" spans="1:9" x14ac:dyDescent="0.25">
      <c r="A45" s="12"/>
      <c r="B45" s="28"/>
      <c r="C45" s="12">
        <v>3231</v>
      </c>
      <c r="D45" s="77" t="s">
        <v>94</v>
      </c>
      <c r="E45" s="103">
        <v>7299.75</v>
      </c>
      <c r="F45" s="81">
        <v>3934.15</v>
      </c>
      <c r="G45" s="81">
        <v>3934.15</v>
      </c>
      <c r="H45" s="81">
        <v>3934.15</v>
      </c>
      <c r="I45" s="81">
        <v>3934.15</v>
      </c>
    </row>
    <row r="46" spans="1:9" x14ac:dyDescent="0.25">
      <c r="A46" s="12"/>
      <c r="B46" s="28"/>
      <c r="C46" s="12">
        <v>3232</v>
      </c>
      <c r="D46" s="77" t="s">
        <v>95</v>
      </c>
      <c r="E46" s="103">
        <v>26066.77</v>
      </c>
      <c r="F46" s="81">
        <v>49588.09</v>
      </c>
      <c r="G46" s="81">
        <v>27298.92</v>
      </c>
      <c r="H46" s="81">
        <v>27298.92</v>
      </c>
      <c r="I46" s="81">
        <v>27298.92</v>
      </c>
    </row>
    <row r="47" spans="1:9" x14ac:dyDescent="0.25">
      <c r="A47" s="12"/>
      <c r="B47" s="28"/>
      <c r="C47" s="12">
        <v>3233</v>
      </c>
      <c r="D47" s="77" t="s">
        <v>96</v>
      </c>
      <c r="E47" s="103">
        <v>3318.07</v>
      </c>
      <c r="F47" s="81">
        <v>2654.46</v>
      </c>
      <c r="G47" s="81">
        <v>2654.46</v>
      </c>
      <c r="H47" s="81">
        <v>2654.46</v>
      </c>
      <c r="I47" s="81">
        <v>2654.46</v>
      </c>
    </row>
    <row r="48" spans="1:9" x14ac:dyDescent="0.25">
      <c r="A48" s="12"/>
      <c r="B48" s="28"/>
      <c r="C48" s="12">
        <v>3234</v>
      </c>
      <c r="D48" s="77" t="s">
        <v>97</v>
      </c>
      <c r="E48" s="103">
        <v>7963.37</v>
      </c>
      <c r="F48" s="81">
        <v>5299.75</v>
      </c>
      <c r="G48" s="81">
        <v>5299.75</v>
      </c>
      <c r="H48" s="81">
        <v>5299.75</v>
      </c>
      <c r="I48" s="81">
        <v>5299.75</v>
      </c>
    </row>
    <row r="49" spans="1:9" x14ac:dyDescent="0.25">
      <c r="A49" s="12"/>
      <c r="B49" s="28"/>
      <c r="C49" s="12">
        <v>3236</v>
      </c>
      <c r="D49" s="77" t="s">
        <v>98</v>
      </c>
      <c r="E49" s="103">
        <v>1393.59</v>
      </c>
      <c r="F49" s="81">
        <v>2415.5500000000002</v>
      </c>
      <c r="G49" s="81">
        <v>2415.5500000000002</v>
      </c>
      <c r="H49" s="81">
        <v>2415.5500000000002</v>
      </c>
      <c r="I49" s="81">
        <v>2415.5500000000002</v>
      </c>
    </row>
    <row r="50" spans="1:9" x14ac:dyDescent="0.25">
      <c r="A50" s="12"/>
      <c r="B50" s="28"/>
      <c r="C50" s="12">
        <v>3237</v>
      </c>
      <c r="D50" s="77" t="s">
        <v>99</v>
      </c>
      <c r="E50" s="103">
        <v>11945.05</v>
      </c>
      <c r="F50" s="81">
        <v>10645.05</v>
      </c>
      <c r="G50" s="81">
        <v>10645.05</v>
      </c>
      <c r="H50" s="81">
        <v>10645.05</v>
      </c>
      <c r="I50" s="81">
        <v>10645.05</v>
      </c>
    </row>
    <row r="51" spans="1:9" x14ac:dyDescent="0.25">
      <c r="A51" s="12"/>
      <c r="B51" s="28"/>
      <c r="C51" s="12">
        <v>3238</v>
      </c>
      <c r="D51" s="77" t="s">
        <v>100</v>
      </c>
      <c r="E51" s="103">
        <v>6636.14</v>
      </c>
      <c r="F51" s="81">
        <v>4972.84</v>
      </c>
      <c r="G51" s="81">
        <v>4972.84</v>
      </c>
      <c r="H51" s="81">
        <v>4972.84</v>
      </c>
      <c r="I51" s="81">
        <v>4972.84</v>
      </c>
    </row>
    <row r="52" spans="1:9" ht="14.25" customHeight="1" x14ac:dyDescent="0.25">
      <c r="A52" s="12"/>
      <c r="B52" s="28"/>
      <c r="C52" s="12">
        <v>3239</v>
      </c>
      <c r="D52" s="77" t="s">
        <v>101</v>
      </c>
      <c r="E52" s="103">
        <v>398.17</v>
      </c>
      <c r="F52" s="81">
        <v>1092.1099999999999</v>
      </c>
      <c r="G52" s="81">
        <v>1092.1099999999999</v>
      </c>
      <c r="H52" s="81">
        <v>1092.1099999999999</v>
      </c>
      <c r="I52" s="81">
        <v>1092.1099999999999</v>
      </c>
    </row>
    <row r="53" spans="1:9" x14ac:dyDescent="0.25">
      <c r="A53" s="12"/>
      <c r="B53" s="28"/>
      <c r="C53" s="12">
        <v>3292</v>
      </c>
      <c r="D53" s="77" t="s">
        <v>103</v>
      </c>
      <c r="E53" s="103">
        <v>5308.91</v>
      </c>
      <c r="F53" s="81">
        <v>5479.51</v>
      </c>
      <c r="G53" s="81">
        <v>5479.51</v>
      </c>
      <c r="H53" s="81">
        <v>5479.51</v>
      </c>
      <c r="I53" s="81">
        <v>5479.51</v>
      </c>
    </row>
    <row r="54" spans="1:9" x14ac:dyDescent="0.25">
      <c r="A54" s="12"/>
      <c r="B54" s="28"/>
      <c r="C54" s="12">
        <v>3293</v>
      </c>
      <c r="D54" s="77" t="s">
        <v>104</v>
      </c>
      <c r="E54" s="103">
        <v>132.72999999999999</v>
      </c>
      <c r="F54" s="81">
        <v>663.61</v>
      </c>
      <c r="G54" s="81">
        <v>663.61</v>
      </c>
      <c r="H54" s="81">
        <v>663.61</v>
      </c>
      <c r="I54" s="81">
        <v>663.61</v>
      </c>
    </row>
    <row r="55" spans="1:9" x14ac:dyDescent="0.25">
      <c r="A55" s="12"/>
      <c r="B55" s="28"/>
      <c r="C55" s="12">
        <v>3294</v>
      </c>
      <c r="D55" s="77" t="s">
        <v>105</v>
      </c>
      <c r="E55" s="103">
        <v>199.09</v>
      </c>
      <c r="F55" s="81">
        <v>295</v>
      </c>
      <c r="G55" s="81">
        <v>295</v>
      </c>
      <c r="H55" s="81">
        <v>295</v>
      </c>
      <c r="I55" s="81">
        <v>295</v>
      </c>
    </row>
    <row r="56" spans="1:9" x14ac:dyDescent="0.25">
      <c r="A56" s="12"/>
      <c r="B56" s="28"/>
      <c r="C56" s="12">
        <v>3295</v>
      </c>
      <c r="D56" s="77" t="s">
        <v>106</v>
      </c>
      <c r="E56" s="103">
        <v>1619.22</v>
      </c>
      <c r="F56" s="81">
        <v>2715.95</v>
      </c>
      <c r="G56" s="81">
        <v>2715.95</v>
      </c>
      <c r="H56" s="81">
        <v>2715.95</v>
      </c>
      <c r="I56" s="81">
        <v>2715.95</v>
      </c>
    </row>
    <row r="57" spans="1:9" x14ac:dyDescent="0.25">
      <c r="A57" s="12"/>
      <c r="B57" s="28"/>
      <c r="C57" s="12">
        <v>3299</v>
      </c>
      <c r="D57" s="77" t="s">
        <v>107</v>
      </c>
      <c r="E57" s="103">
        <v>265.45</v>
      </c>
      <c r="F57" s="81">
        <v>7067.87</v>
      </c>
      <c r="G57" s="81">
        <v>7067.87</v>
      </c>
      <c r="H57" s="81">
        <v>7067.87</v>
      </c>
      <c r="I57" s="81">
        <v>7067.87</v>
      </c>
    </row>
    <row r="58" spans="1:9" x14ac:dyDescent="0.25">
      <c r="A58" s="12">
        <v>34</v>
      </c>
      <c r="B58" s="28"/>
      <c r="C58" s="12"/>
      <c r="D58" s="84" t="s">
        <v>109</v>
      </c>
      <c r="E58" s="105">
        <v>1459.953</v>
      </c>
      <c r="F58" s="85">
        <f>(F59+F60+F61)</f>
        <v>2138.75</v>
      </c>
      <c r="G58" s="85">
        <f>(G59+G60+G61)</f>
        <v>2138.75</v>
      </c>
      <c r="H58" s="85">
        <f t="shared" ref="H58:I58" si="6">(H59+H60+H61)</f>
        <v>2138.75</v>
      </c>
      <c r="I58" s="85">
        <f t="shared" si="6"/>
        <v>2138.75</v>
      </c>
    </row>
    <row r="59" spans="1:9" x14ac:dyDescent="0.25">
      <c r="A59" s="12"/>
      <c r="B59" s="28"/>
      <c r="C59" s="12">
        <v>3431</v>
      </c>
      <c r="D59" s="77" t="s">
        <v>108</v>
      </c>
      <c r="E59" s="103">
        <v>1327.23</v>
      </c>
      <c r="F59" s="81">
        <v>693.18</v>
      </c>
      <c r="G59" s="81">
        <v>693.18</v>
      </c>
      <c r="H59" s="81">
        <v>693.18</v>
      </c>
      <c r="I59" s="81">
        <v>693.18</v>
      </c>
    </row>
    <row r="60" spans="1:9" x14ac:dyDescent="0.25">
      <c r="A60" s="12"/>
      <c r="B60" s="28"/>
      <c r="C60" s="12">
        <v>3433</v>
      </c>
      <c r="D60" s="77" t="s">
        <v>110</v>
      </c>
      <c r="E60" s="103">
        <v>132.72</v>
      </c>
      <c r="F60" s="81">
        <v>398.17</v>
      </c>
      <c r="G60" s="81">
        <v>398.17</v>
      </c>
      <c r="H60" s="81">
        <v>398.17</v>
      </c>
      <c r="I60" s="81">
        <v>398.17</v>
      </c>
    </row>
    <row r="61" spans="1:9" x14ac:dyDescent="0.25">
      <c r="A61" s="12"/>
      <c r="B61" s="28"/>
      <c r="C61" s="12">
        <v>3434</v>
      </c>
      <c r="D61" s="77" t="s">
        <v>111</v>
      </c>
      <c r="E61" s="103">
        <v>0</v>
      </c>
      <c r="F61" s="81">
        <v>1047.4000000000001</v>
      </c>
      <c r="G61" s="81">
        <v>1047.4000000000001</v>
      </c>
      <c r="H61" s="81">
        <v>1047.4000000000001</v>
      </c>
      <c r="I61" s="81">
        <v>1047.4000000000001</v>
      </c>
    </row>
    <row r="62" spans="1:9" ht="25.5" x14ac:dyDescent="0.25">
      <c r="A62" s="14">
        <v>4</v>
      </c>
      <c r="B62" s="15"/>
      <c r="C62" s="75"/>
      <c r="D62" s="26" t="s">
        <v>11</v>
      </c>
      <c r="E62" s="105">
        <v>27915.34</v>
      </c>
      <c r="F62" s="85">
        <f>(F63)</f>
        <v>30211.88</v>
      </c>
      <c r="G62" s="85">
        <f>(G63+G71)</f>
        <v>1021145.52</v>
      </c>
      <c r="H62" s="85">
        <f t="shared" ref="H62:I62" si="7">(H63+H71)</f>
        <v>1021145.52</v>
      </c>
      <c r="I62" s="85">
        <f t="shared" si="7"/>
        <v>1021145.52</v>
      </c>
    </row>
    <row r="63" spans="1:9" ht="25.5" x14ac:dyDescent="0.25">
      <c r="A63" s="14"/>
      <c r="B63" s="16">
        <v>42</v>
      </c>
      <c r="C63" s="16"/>
      <c r="D63" s="27" t="s">
        <v>33</v>
      </c>
      <c r="E63" s="105">
        <v>23933.66</v>
      </c>
      <c r="F63" s="85">
        <f>(F64+F65+F66+F67+F68+F69+F70)</f>
        <v>30211.88</v>
      </c>
      <c r="G63" s="85">
        <f>(G64+G65+G66+G67+G68+G69+G70)</f>
        <v>25724.46</v>
      </c>
      <c r="H63" s="85">
        <f t="shared" ref="H63:I63" si="8">(H64+H65+H66+H67+H68+H69+H70)</f>
        <v>25724.46</v>
      </c>
      <c r="I63" s="85">
        <f t="shared" si="8"/>
        <v>25724.46</v>
      </c>
    </row>
    <row r="64" spans="1:9" x14ac:dyDescent="0.25">
      <c r="A64" s="14"/>
      <c r="B64" s="15"/>
      <c r="C64" s="75">
        <v>4221</v>
      </c>
      <c r="D64" s="27" t="s">
        <v>112</v>
      </c>
      <c r="E64" s="103">
        <v>16899.349999999999</v>
      </c>
      <c r="F64" s="81">
        <v>23717.02</v>
      </c>
      <c r="G64" s="81">
        <v>14717.02</v>
      </c>
      <c r="H64" s="81">
        <v>14717.02</v>
      </c>
      <c r="I64" s="81">
        <v>14717.02</v>
      </c>
    </row>
    <row r="65" spans="1:9" x14ac:dyDescent="0.25">
      <c r="A65" s="14"/>
      <c r="B65" s="15"/>
      <c r="C65" s="75">
        <v>4222</v>
      </c>
      <c r="D65" s="27" t="s">
        <v>113</v>
      </c>
      <c r="E65" s="103">
        <v>1990.84</v>
      </c>
      <c r="F65" s="81">
        <v>800</v>
      </c>
      <c r="G65" s="81">
        <v>800</v>
      </c>
      <c r="H65" s="81">
        <v>800</v>
      </c>
      <c r="I65" s="81">
        <v>800</v>
      </c>
    </row>
    <row r="66" spans="1:9" x14ac:dyDescent="0.25">
      <c r="A66" s="14"/>
      <c r="B66" s="15"/>
      <c r="C66" s="75">
        <v>4223</v>
      </c>
      <c r="D66" s="27" t="s">
        <v>114</v>
      </c>
      <c r="E66" s="103">
        <v>1327.23</v>
      </c>
      <c r="F66" s="81">
        <v>3231.25</v>
      </c>
      <c r="G66" s="81">
        <v>3231.25</v>
      </c>
      <c r="H66" s="81">
        <v>3231.25</v>
      </c>
      <c r="I66" s="81">
        <v>3231.25</v>
      </c>
    </row>
    <row r="67" spans="1:9" x14ac:dyDescent="0.25">
      <c r="A67" s="14"/>
      <c r="B67" s="15"/>
      <c r="C67" s="75">
        <v>4226</v>
      </c>
      <c r="D67" s="27" t="s">
        <v>115</v>
      </c>
      <c r="E67" s="103">
        <v>1327.23</v>
      </c>
      <c r="F67" s="81">
        <v>663.61</v>
      </c>
      <c r="G67" s="81">
        <v>663.61</v>
      </c>
      <c r="H67" s="81">
        <v>663.61</v>
      </c>
      <c r="I67" s="81">
        <v>663.61</v>
      </c>
    </row>
    <row r="68" spans="1:9" x14ac:dyDescent="0.25">
      <c r="A68" s="14"/>
      <c r="B68" s="15"/>
      <c r="C68" s="75">
        <v>4227</v>
      </c>
      <c r="D68" s="27" t="s">
        <v>116</v>
      </c>
      <c r="E68" s="103">
        <v>1725.4</v>
      </c>
      <c r="F68" s="81">
        <v>1700</v>
      </c>
      <c r="G68" s="81">
        <v>1700</v>
      </c>
      <c r="H68" s="81">
        <v>1700</v>
      </c>
      <c r="I68" s="81">
        <v>1700</v>
      </c>
    </row>
    <row r="69" spans="1:9" x14ac:dyDescent="0.25">
      <c r="A69" s="14"/>
      <c r="B69" s="15"/>
      <c r="C69" s="75">
        <v>4231</v>
      </c>
      <c r="D69" s="27" t="s">
        <v>117</v>
      </c>
      <c r="E69" s="103">
        <v>0</v>
      </c>
      <c r="F69" s="81">
        <v>0</v>
      </c>
      <c r="G69" s="81">
        <v>4512.58</v>
      </c>
      <c r="H69" s="81">
        <v>4512.58</v>
      </c>
      <c r="I69" s="81">
        <v>4512.58</v>
      </c>
    </row>
    <row r="70" spans="1:9" x14ac:dyDescent="0.25">
      <c r="A70" s="16"/>
      <c r="B70" s="16"/>
      <c r="C70" s="16">
        <v>4241</v>
      </c>
      <c r="D70" s="27" t="s">
        <v>118</v>
      </c>
      <c r="E70" s="81">
        <v>663.61</v>
      </c>
      <c r="F70" s="81">
        <v>100</v>
      </c>
      <c r="G70" s="81">
        <v>100</v>
      </c>
      <c r="H70" s="81">
        <v>100</v>
      </c>
      <c r="I70" s="81">
        <v>100</v>
      </c>
    </row>
    <row r="71" spans="1:9" s="108" customFormat="1" ht="30" x14ac:dyDescent="0.25">
      <c r="A71" s="106"/>
      <c r="B71" s="106"/>
      <c r="C71" s="110">
        <v>4511</v>
      </c>
      <c r="D71" s="109" t="s">
        <v>157</v>
      </c>
      <c r="E71" s="106">
        <v>3981.68</v>
      </c>
      <c r="F71" s="107"/>
      <c r="G71" s="107">
        <v>995421.06</v>
      </c>
      <c r="H71" s="107">
        <v>995421.06</v>
      </c>
      <c r="I71" s="107">
        <v>995421.06</v>
      </c>
    </row>
    <row r="72" spans="1:9" x14ac:dyDescent="0.25">
      <c r="A72" s="138"/>
      <c r="B72" s="142"/>
      <c r="C72" s="143" t="s">
        <v>185</v>
      </c>
      <c r="D72" s="138"/>
      <c r="E72" s="138">
        <v>0</v>
      </c>
      <c r="F72" s="138">
        <v>0</v>
      </c>
      <c r="G72" s="107">
        <v>995421.06</v>
      </c>
      <c r="H72" s="107">
        <v>995421.06</v>
      </c>
      <c r="I72" s="107">
        <v>995421.06</v>
      </c>
    </row>
    <row r="74" spans="1:9" x14ac:dyDescent="0.25">
      <c r="A74" s="121" t="s">
        <v>175</v>
      </c>
      <c r="B74" s="121"/>
      <c r="C74" s="121"/>
      <c r="D74" s="121"/>
      <c r="E74" s="121" t="s">
        <v>171</v>
      </c>
      <c r="F74" s="121"/>
      <c r="G74" s="121" t="s">
        <v>172</v>
      </c>
      <c r="H74" s="121"/>
    </row>
    <row r="75" spans="1:9" x14ac:dyDescent="0.25">
      <c r="A75" s="121" t="s">
        <v>173</v>
      </c>
      <c r="B75" s="121"/>
      <c r="C75" s="121"/>
      <c r="D75" s="121"/>
      <c r="E75" s="121"/>
      <c r="F75" s="121"/>
      <c r="G75" s="121"/>
      <c r="H75" s="121"/>
    </row>
    <row r="76" spans="1:9" x14ac:dyDescent="0.25">
      <c r="A76" s="121" t="s">
        <v>174</v>
      </c>
      <c r="B76" s="121"/>
      <c r="C76" s="121"/>
      <c r="D76" s="121"/>
      <c r="E76" s="121"/>
      <c r="F76" s="121"/>
      <c r="G76" s="121"/>
      <c r="H76" s="121"/>
    </row>
  </sheetData>
  <mergeCells count="5">
    <mergeCell ref="A25:I25"/>
    <mergeCell ref="A1:I1"/>
    <mergeCell ref="A3:I3"/>
    <mergeCell ref="A5:I5"/>
    <mergeCell ref="A7:I7"/>
  </mergeCells>
  <pageMargins left="0.7" right="0.7" top="0.75" bottom="0.75" header="0.3" footer="0.3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2" workbookViewId="0">
      <selection activeCell="D21" sqref="D21:F2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47" t="s">
        <v>35</v>
      </c>
      <c r="B1" s="147"/>
      <c r="C1" s="147"/>
      <c r="D1" s="147"/>
      <c r="E1" s="147"/>
      <c r="F1" s="147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147" t="s">
        <v>22</v>
      </c>
      <c r="B3" s="147"/>
      <c r="C3" s="147"/>
      <c r="D3" s="147"/>
      <c r="E3" s="147"/>
      <c r="F3" s="147"/>
    </row>
    <row r="4" spans="1:6" ht="18" x14ac:dyDescent="0.25">
      <c r="B4" s="25"/>
      <c r="C4" s="25"/>
      <c r="D4" s="25"/>
      <c r="E4" s="5"/>
      <c r="F4" s="5"/>
    </row>
    <row r="5" spans="1:6" ht="18" customHeight="1" x14ac:dyDescent="0.25">
      <c r="A5" s="147" t="s">
        <v>4</v>
      </c>
      <c r="B5" s="147"/>
      <c r="C5" s="147"/>
      <c r="D5" s="147"/>
      <c r="E5" s="147"/>
      <c r="F5" s="147"/>
    </row>
    <row r="6" spans="1:6" ht="18" x14ac:dyDescent="0.25">
      <c r="A6" s="25"/>
      <c r="B6" s="25"/>
      <c r="C6" s="25"/>
      <c r="D6" s="25"/>
      <c r="E6" s="5"/>
      <c r="F6" s="5"/>
    </row>
    <row r="7" spans="1:6" ht="15.75" customHeight="1" x14ac:dyDescent="0.25">
      <c r="A7" s="147" t="s">
        <v>54</v>
      </c>
      <c r="B7" s="147"/>
      <c r="C7" s="147"/>
      <c r="D7" s="147"/>
      <c r="E7" s="147"/>
      <c r="F7" s="147"/>
    </row>
    <row r="8" spans="1:6" ht="18" x14ac:dyDescent="0.25">
      <c r="A8" s="25"/>
      <c r="B8" s="25"/>
      <c r="C8" s="25"/>
      <c r="D8" s="25"/>
      <c r="E8" s="5"/>
      <c r="F8" s="5"/>
    </row>
    <row r="9" spans="1:6" ht="25.5" x14ac:dyDescent="0.25">
      <c r="A9" s="21" t="s">
        <v>56</v>
      </c>
      <c r="B9" s="20" t="s">
        <v>38</v>
      </c>
      <c r="C9" s="21" t="s">
        <v>39</v>
      </c>
      <c r="D9" s="21" t="s">
        <v>36</v>
      </c>
      <c r="E9" s="21" t="s">
        <v>30</v>
      </c>
      <c r="F9" s="21" t="s">
        <v>37</v>
      </c>
    </row>
    <row r="10" spans="1:6" x14ac:dyDescent="0.25">
      <c r="A10" s="42" t="s">
        <v>0</v>
      </c>
      <c r="B10" s="117">
        <f>(B11+B13+B15+B17+B19)</f>
        <v>693304.14999999991</v>
      </c>
      <c r="C10" s="118">
        <f>(C11+C13+C15+C17+C19)</f>
        <v>745764.58000000007</v>
      </c>
      <c r="D10" s="118">
        <f>(D11+D13+D15+D17+D19)</f>
        <v>1942959.81</v>
      </c>
      <c r="E10" s="118">
        <f t="shared" ref="E10:F10" si="0">(E11+E13+E15+E17+E19)</f>
        <v>1942959.81</v>
      </c>
      <c r="F10" s="118">
        <f t="shared" si="0"/>
        <v>1942959.81</v>
      </c>
    </row>
    <row r="11" spans="1:6" x14ac:dyDescent="0.25">
      <c r="A11" s="26" t="s">
        <v>162</v>
      </c>
      <c r="B11" s="118">
        <v>8829.7900000000009</v>
      </c>
      <c r="C11" s="118">
        <v>38000</v>
      </c>
      <c r="D11" s="118">
        <v>35000</v>
      </c>
      <c r="E11" s="118">
        <v>35000</v>
      </c>
      <c r="F11" s="118">
        <v>35000</v>
      </c>
    </row>
    <row r="12" spans="1:6" x14ac:dyDescent="0.25">
      <c r="A12" s="13" t="s">
        <v>163</v>
      </c>
      <c r="B12" s="119">
        <v>8829.7900000000009</v>
      </c>
      <c r="C12" s="90">
        <v>38000</v>
      </c>
      <c r="D12" s="119">
        <v>35000</v>
      </c>
      <c r="E12" s="119">
        <v>35000</v>
      </c>
      <c r="F12" s="119">
        <v>35000</v>
      </c>
    </row>
    <row r="13" spans="1:6" ht="25.5" x14ac:dyDescent="0.25">
      <c r="A13" s="11" t="s">
        <v>164</v>
      </c>
      <c r="B13" s="116">
        <v>77138.509999999995</v>
      </c>
      <c r="C13" s="111">
        <v>76687.429999999993</v>
      </c>
      <c r="D13" s="111">
        <v>78617.67</v>
      </c>
      <c r="E13" s="111">
        <v>78617.67</v>
      </c>
      <c r="F13" s="111">
        <v>78617.67</v>
      </c>
    </row>
    <row r="14" spans="1:6" ht="25.5" x14ac:dyDescent="0.25">
      <c r="A14" s="16" t="s">
        <v>164</v>
      </c>
      <c r="B14" s="89">
        <v>77138.509999999995</v>
      </c>
      <c r="C14" s="90">
        <v>76687.429999999993</v>
      </c>
      <c r="D14" s="90">
        <v>78617.67</v>
      </c>
      <c r="E14" s="90">
        <v>78617.67</v>
      </c>
      <c r="F14" s="90">
        <v>78617.67</v>
      </c>
    </row>
    <row r="15" spans="1:6" ht="25.5" x14ac:dyDescent="0.25">
      <c r="A15" s="95" t="s">
        <v>165</v>
      </c>
      <c r="B15" s="116">
        <v>1327.22</v>
      </c>
      <c r="C15" s="116">
        <v>1327.22</v>
      </c>
      <c r="D15" s="111">
        <v>1327.22</v>
      </c>
      <c r="E15" s="111">
        <v>1327.22</v>
      </c>
      <c r="F15" s="111">
        <v>1327.22</v>
      </c>
    </row>
    <row r="16" spans="1:6" ht="25.5" x14ac:dyDescent="0.25">
      <c r="A16" s="18" t="s">
        <v>166</v>
      </c>
      <c r="B16" s="89">
        <v>1327.22</v>
      </c>
      <c r="C16" s="89">
        <v>1327.22</v>
      </c>
      <c r="D16" s="90">
        <v>1327.22</v>
      </c>
      <c r="E16" s="90">
        <v>1327.22</v>
      </c>
      <c r="F16" s="90">
        <v>1327.22</v>
      </c>
    </row>
    <row r="17" spans="1:6" x14ac:dyDescent="0.25">
      <c r="A17" s="101" t="s">
        <v>167</v>
      </c>
      <c r="B17" s="116">
        <v>472203.33</v>
      </c>
      <c r="C17" s="111">
        <v>488490.53</v>
      </c>
      <c r="D17" s="111">
        <v>704380.86</v>
      </c>
      <c r="E17" s="111">
        <v>704380.86</v>
      </c>
      <c r="F17" s="111">
        <v>704380.86</v>
      </c>
    </row>
    <row r="18" spans="1:6" x14ac:dyDescent="0.25">
      <c r="A18" s="18" t="s">
        <v>168</v>
      </c>
      <c r="B18" s="89">
        <v>472203.33</v>
      </c>
      <c r="C18" s="90">
        <v>488490.53</v>
      </c>
      <c r="D18" s="90">
        <v>704380.86</v>
      </c>
      <c r="E18" s="90">
        <v>704380.86</v>
      </c>
      <c r="F18" s="90">
        <v>704380.86</v>
      </c>
    </row>
    <row r="19" spans="1:6" ht="25.5" x14ac:dyDescent="0.25">
      <c r="A19" s="95" t="s">
        <v>169</v>
      </c>
      <c r="B19" s="116">
        <v>133805.29999999999</v>
      </c>
      <c r="C19" s="111">
        <v>141259.4</v>
      </c>
      <c r="D19" s="111">
        <f>(D20+D21)</f>
        <v>1123634.06</v>
      </c>
      <c r="E19" s="111">
        <f t="shared" ref="E19:F19" si="1">(E20+E21)</f>
        <v>1123634.06</v>
      </c>
      <c r="F19" s="111">
        <f t="shared" si="1"/>
        <v>1123634.06</v>
      </c>
    </row>
    <row r="20" spans="1:6" ht="25.5" x14ac:dyDescent="0.25">
      <c r="A20" s="18" t="s">
        <v>170</v>
      </c>
      <c r="B20" s="89">
        <v>133805.29999999999</v>
      </c>
      <c r="C20" s="90">
        <v>141259.4</v>
      </c>
      <c r="D20" s="90">
        <v>128213</v>
      </c>
      <c r="E20" s="90">
        <v>128213</v>
      </c>
      <c r="F20" s="90">
        <v>128213</v>
      </c>
    </row>
    <row r="21" spans="1:6" ht="25.5" x14ac:dyDescent="0.25">
      <c r="A21" s="18" t="s">
        <v>170</v>
      </c>
      <c r="B21" s="89">
        <v>133805.29999999999</v>
      </c>
      <c r="C21" s="90">
        <v>141259.4</v>
      </c>
      <c r="D21" s="107">
        <v>995421.06</v>
      </c>
      <c r="E21" s="107">
        <v>995421.06</v>
      </c>
      <c r="F21" s="107">
        <v>995421.06</v>
      </c>
    </row>
    <row r="23" spans="1:6" ht="15.75" customHeight="1" x14ac:dyDescent="0.25">
      <c r="A23" s="147" t="s">
        <v>55</v>
      </c>
      <c r="B23" s="147"/>
      <c r="C23" s="147"/>
      <c r="D23" s="147"/>
      <c r="E23" s="147"/>
      <c r="F23" s="147"/>
    </row>
    <row r="24" spans="1:6" ht="18" x14ac:dyDescent="0.25">
      <c r="A24" s="25"/>
      <c r="B24" s="25"/>
      <c r="C24" s="25"/>
      <c r="D24" s="25"/>
      <c r="E24" s="5"/>
      <c r="F24" s="5"/>
    </row>
    <row r="25" spans="1:6" ht="25.5" x14ac:dyDescent="0.25">
      <c r="A25" s="21" t="s">
        <v>56</v>
      </c>
      <c r="B25" s="20" t="s">
        <v>38</v>
      </c>
      <c r="C25" s="21" t="s">
        <v>39</v>
      </c>
      <c r="D25" s="21" t="s">
        <v>36</v>
      </c>
      <c r="E25" s="21" t="s">
        <v>30</v>
      </c>
      <c r="F25" s="21" t="s">
        <v>37</v>
      </c>
    </row>
    <row r="26" spans="1:6" x14ac:dyDescent="0.25">
      <c r="A26" s="42" t="s">
        <v>1</v>
      </c>
      <c r="B26" s="120">
        <f>(B27+B29+B31+B33+B35)</f>
        <v>693304.14999999991</v>
      </c>
      <c r="C26" s="118">
        <f>(C27+C29+C31+C33+C35)</f>
        <v>745764.58000000007</v>
      </c>
      <c r="D26" s="118">
        <f>(D27+D29+D31+D33+D35)</f>
        <v>1942959.81</v>
      </c>
      <c r="E26" s="118">
        <f t="shared" ref="E26" si="2">(E27+E29+E31+E33+E35)</f>
        <v>1942959.81</v>
      </c>
      <c r="F26" s="118">
        <f t="shared" ref="F26" si="3">(F27+F29+F31+F33+F35)</f>
        <v>1942959.81</v>
      </c>
    </row>
    <row r="27" spans="1:6" ht="15.75" customHeight="1" x14ac:dyDescent="0.25">
      <c r="A27" s="26" t="s">
        <v>162</v>
      </c>
      <c r="B27" s="118">
        <v>8829.7900000000009</v>
      </c>
      <c r="C27" s="118">
        <v>38000</v>
      </c>
      <c r="D27" s="118">
        <v>35000</v>
      </c>
      <c r="E27" s="118">
        <v>35000</v>
      </c>
      <c r="F27" s="118">
        <v>35000</v>
      </c>
    </row>
    <row r="28" spans="1:6" x14ac:dyDescent="0.25">
      <c r="A28" s="13" t="s">
        <v>163</v>
      </c>
      <c r="B28" s="119">
        <v>8829.7900000000009</v>
      </c>
      <c r="C28" s="90">
        <v>38000</v>
      </c>
      <c r="D28" s="119">
        <v>35000</v>
      </c>
      <c r="E28" s="119">
        <v>35000</v>
      </c>
      <c r="F28" s="119">
        <v>35000</v>
      </c>
    </row>
    <row r="29" spans="1:6" ht="25.5" x14ac:dyDescent="0.25">
      <c r="A29" s="11" t="s">
        <v>164</v>
      </c>
      <c r="B29" s="116">
        <v>77138.509999999995</v>
      </c>
      <c r="C29" s="111">
        <v>76687.429999999993</v>
      </c>
      <c r="D29" s="111">
        <v>78617.67</v>
      </c>
      <c r="E29" s="111">
        <v>78617.67</v>
      </c>
      <c r="F29" s="111">
        <v>78617.67</v>
      </c>
    </row>
    <row r="30" spans="1:6" ht="25.5" x14ac:dyDescent="0.25">
      <c r="A30" s="16" t="s">
        <v>164</v>
      </c>
      <c r="B30" s="89">
        <v>77138.509999999995</v>
      </c>
      <c r="C30" s="90">
        <v>76687.429999999993</v>
      </c>
      <c r="D30" s="90">
        <v>78617.67</v>
      </c>
      <c r="E30" s="90">
        <v>78617.67</v>
      </c>
      <c r="F30" s="90">
        <v>78617.67</v>
      </c>
    </row>
    <row r="31" spans="1:6" ht="25.5" x14ac:dyDescent="0.25">
      <c r="A31" s="95" t="s">
        <v>165</v>
      </c>
      <c r="B31" s="116">
        <v>1327.22</v>
      </c>
      <c r="C31" s="116">
        <v>1327.22</v>
      </c>
      <c r="D31" s="111">
        <v>1327.22</v>
      </c>
      <c r="E31" s="111">
        <v>1327.22</v>
      </c>
      <c r="F31" s="111">
        <v>1327.22</v>
      </c>
    </row>
    <row r="32" spans="1:6" ht="25.5" x14ac:dyDescent="0.25">
      <c r="A32" s="18" t="s">
        <v>166</v>
      </c>
      <c r="B32" s="89">
        <v>1327.22</v>
      </c>
      <c r="C32" s="89">
        <v>1327.22</v>
      </c>
      <c r="D32" s="90">
        <v>1327.22</v>
      </c>
      <c r="E32" s="90">
        <v>1327.22</v>
      </c>
      <c r="F32" s="90">
        <v>1327.22</v>
      </c>
    </row>
    <row r="33" spans="1:8" x14ac:dyDescent="0.25">
      <c r="A33" s="101" t="s">
        <v>167</v>
      </c>
      <c r="B33" s="116">
        <v>472203.33</v>
      </c>
      <c r="C33" s="111">
        <v>488490.53</v>
      </c>
      <c r="D33" s="111">
        <v>704380.86</v>
      </c>
      <c r="E33" s="111">
        <v>704380.86</v>
      </c>
      <c r="F33" s="111">
        <v>704380.86</v>
      </c>
    </row>
    <row r="34" spans="1:8" x14ac:dyDescent="0.25">
      <c r="A34" s="18" t="s">
        <v>168</v>
      </c>
      <c r="B34" s="89">
        <v>472203.33</v>
      </c>
      <c r="C34" s="90">
        <v>488490.53</v>
      </c>
      <c r="D34" s="90">
        <v>704380.86</v>
      </c>
      <c r="E34" s="90">
        <v>704380.86</v>
      </c>
      <c r="F34" s="90">
        <v>704380.86</v>
      </c>
    </row>
    <row r="35" spans="1:8" ht="25.5" x14ac:dyDescent="0.25">
      <c r="A35" s="18" t="s">
        <v>169</v>
      </c>
      <c r="B35" s="116">
        <v>133805.29999999999</v>
      </c>
      <c r="C35" s="111">
        <v>141259.4</v>
      </c>
      <c r="D35" s="111">
        <f>(D36+D37)</f>
        <v>1123634.06</v>
      </c>
      <c r="E35" s="111">
        <f t="shared" ref="E35:F35" si="4">(E36+E37)</f>
        <v>1123634.06</v>
      </c>
      <c r="F35" s="111">
        <f t="shared" si="4"/>
        <v>1123634.06</v>
      </c>
    </row>
    <row r="36" spans="1:8" ht="25.5" x14ac:dyDescent="0.25">
      <c r="A36" s="18" t="s">
        <v>170</v>
      </c>
      <c r="B36" s="89">
        <v>133805.29999999999</v>
      </c>
      <c r="C36" s="90">
        <v>141259.4</v>
      </c>
      <c r="D36" s="90">
        <v>128213</v>
      </c>
      <c r="E36" s="90">
        <v>128213</v>
      </c>
      <c r="F36" s="90">
        <v>128213</v>
      </c>
    </row>
    <row r="37" spans="1:8" ht="25.5" x14ac:dyDescent="0.25">
      <c r="A37" s="18" t="s">
        <v>170</v>
      </c>
      <c r="B37" s="89">
        <v>133805.29999999999</v>
      </c>
      <c r="C37" s="90">
        <v>141259.4</v>
      </c>
      <c r="D37" s="90">
        <v>995421.06</v>
      </c>
      <c r="E37" s="90">
        <v>995421.06</v>
      </c>
      <c r="F37" s="90">
        <v>995421.06</v>
      </c>
    </row>
    <row r="38" spans="1:8" x14ac:dyDescent="0.25">
      <c r="A38" s="121" t="s">
        <v>175</v>
      </c>
      <c r="B38" s="121"/>
      <c r="C38" s="121" t="s">
        <v>171</v>
      </c>
      <c r="D38" s="121"/>
      <c r="E38" s="121" t="s">
        <v>172</v>
      </c>
      <c r="F38" s="121"/>
      <c r="G38" s="121"/>
      <c r="H38" s="121"/>
    </row>
    <row r="39" spans="1:8" x14ac:dyDescent="0.25">
      <c r="A39" s="121" t="s">
        <v>173</v>
      </c>
      <c r="B39" s="121"/>
      <c r="C39" s="121"/>
      <c r="D39" s="121"/>
      <c r="E39" s="121"/>
      <c r="F39" s="121"/>
      <c r="G39" s="121"/>
      <c r="H39" s="121"/>
    </row>
    <row r="40" spans="1:8" x14ac:dyDescent="0.25">
      <c r="A40" s="121" t="s">
        <v>176</v>
      </c>
      <c r="B40" s="121"/>
      <c r="C40" s="121"/>
      <c r="D40" s="121"/>
      <c r="E40" s="121"/>
      <c r="F40" s="121"/>
      <c r="G40" s="121"/>
      <c r="H40" s="121"/>
    </row>
  </sheetData>
  <mergeCells count="5">
    <mergeCell ref="A1:F1"/>
    <mergeCell ref="A3:F3"/>
    <mergeCell ref="A5:F5"/>
    <mergeCell ref="A7:F7"/>
    <mergeCell ref="A23:F23"/>
  </mergeCells>
  <pageMargins left="0.7" right="0.7" top="0.75" bottom="0.75" header="0.3" footer="0.3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C29" sqref="C29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47" t="s">
        <v>35</v>
      </c>
      <c r="B1" s="147"/>
      <c r="C1" s="147"/>
      <c r="D1" s="147"/>
      <c r="E1" s="147"/>
      <c r="F1" s="147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47" t="s">
        <v>22</v>
      </c>
      <c r="B3" s="147"/>
      <c r="C3" s="147"/>
      <c r="D3" s="147"/>
      <c r="E3" s="148"/>
      <c r="F3" s="148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47" t="s">
        <v>4</v>
      </c>
      <c r="B5" s="149"/>
      <c r="C5" s="149"/>
      <c r="D5" s="149"/>
      <c r="E5" s="149"/>
      <c r="F5" s="149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47" t="s">
        <v>12</v>
      </c>
      <c r="B7" s="168"/>
      <c r="C7" s="168"/>
      <c r="D7" s="168"/>
      <c r="E7" s="168"/>
      <c r="F7" s="168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1" t="s">
        <v>56</v>
      </c>
      <c r="B9" s="20" t="s">
        <v>38</v>
      </c>
      <c r="C9" s="21" t="s">
        <v>39</v>
      </c>
      <c r="D9" s="21" t="s">
        <v>36</v>
      </c>
      <c r="E9" s="21" t="s">
        <v>30</v>
      </c>
      <c r="F9" s="21" t="s">
        <v>37</v>
      </c>
    </row>
    <row r="10" spans="1:6" ht="15.75" customHeight="1" x14ac:dyDescent="0.25">
      <c r="A10" s="11" t="s">
        <v>13</v>
      </c>
      <c r="B10" s="8"/>
      <c r="C10" s="9"/>
      <c r="D10" s="9"/>
      <c r="E10" s="9"/>
      <c r="F10" s="9"/>
    </row>
    <row r="11" spans="1:6" ht="15.75" customHeight="1" x14ac:dyDescent="0.25">
      <c r="A11" s="11" t="s">
        <v>14</v>
      </c>
      <c r="B11" s="8"/>
      <c r="C11" s="9"/>
      <c r="D11" s="9"/>
      <c r="E11" s="9"/>
      <c r="F11" s="9"/>
    </row>
    <row r="12" spans="1:6" ht="25.5" x14ac:dyDescent="0.25">
      <c r="A12" s="18" t="s">
        <v>15</v>
      </c>
      <c r="B12" s="8"/>
      <c r="C12" s="9"/>
      <c r="D12" s="9"/>
      <c r="E12" s="9"/>
      <c r="F12" s="9"/>
    </row>
    <row r="13" spans="1:6" x14ac:dyDescent="0.25">
      <c r="A13" s="17" t="s">
        <v>16</v>
      </c>
      <c r="B13" s="8"/>
      <c r="C13" s="9"/>
      <c r="D13" s="9"/>
      <c r="E13" s="9"/>
      <c r="F13" s="9"/>
    </row>
    <row r="14" spans="1:6" x14ac:dyDescent="0.25">
      <c r="A14" s="11" t="s">
        <v>17</v>
      </c>
      <c r="B14" s="8"/>
      <c r="C14" s="9"/>
      <c r="D14" s="9"/>
      <c r="E14" s="9"/>
      <c r="F14" s="10"/>
    </row>
    <row r="15" spans="1:6" ht="25.5" x14ac:dyDescent="0.25">
      <c r="A15" s="19" t="s">
        <v>18</v>
      </c>
      <c r="B15" s="8"/>
      <c r="C15" s="9"/>
      <c r="D15" s="9"/>
      <c r="E15" s="9"/>
      <c r="F15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D22" sqref="D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47" t="s">
        <v>35</v>
      </c>
      <c r="B1" s="147"/>
      <c r="C1" s="147"/>
      <c r="D1" s="147"/>
      <c r="E1" s="147"/>
      <c r="F1" s="147"/>
      <c r="G1" s="147"/>
      <c r="H1" s="147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47" t="s">
        <v>22</v>
      </c>
      <c r="B3" s="147"/>
      <c r="C3" s="147"/>
      <c r="D3" s="147"/>
      <c r="E3" s="147"/>
      <c r="F3" s="147"/>
      <c r="G3" s="147"/>
      <c r="H3" s="147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47" t="s">
        <v>61</v>
      </c>
      <c r="B5" s="147"/>
      <c r="C5" s="147"/>
      <c r="D5" s="147"/>
      <c r="E5" s="147"/>
      <c r="F5" s="147"/>
      <c r="G5" s="147"/>
      <c r="H5" s="147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1" t="s">
        <v>5</v>
      </c>
      <c r="B7" s="20" t="s">
        <v>6</v>
      </c>
      <c r="C7" s="20" t="s">
        <v>34</v>
      </c>
      <c r="D7" s="20" t="s">
        <v>38</v>
      </c>
      <c r="E7" s="21" t="s">
        <v>39</v>
      </c>
      <c r="F7" s="21" t="s">
        <v>36</v>
      </c>
      <c r="G7" s="21" t="s">
        <v>30</v>
      </c>
      <c r="H7" s="21" t="s">
        <v>37</v>
      </c>
    </row>
    <row r="8" spans="1:8" x14ac:dyDescent="0.25">
      <c r="A8" s="40"/>
      <c r="B8" s="41"/>
      <c r="C8" s="39" t="s">
        <v>63</v>
      </c>
      <c r="D8" s="41"/>
      <c r="E8" s="40"/>
      <c r="F8" s="40"/>
      <c r="G8" s="40"/>
      <c r="H8" s="40"/>
    </row>
    <row r="9" spans="1:8" ht="25.5" x14ac:dyDescent="0.25">
      <c r="A9" s="11">
        <v>8</v>
      </c>
      <c r="B9" s="11"/>
      <c r="C9" s="11" t="s">
        <v>19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26</v>
      </c>
      <c r="D10" s="8"/>
      <c r="E10" s="9"/>
      <c r="F10" s="9"/>
      <c r="G10" s="9"/>
      <c r="H10" s="9"/>
    </row>
    <row r="11" spans="1:8" x14ac:dyDescent="0.25">
      <c r="A11" s="11"/>
      <c r="B11" s="16"/>
      <c r="C11" s="43"/>
      <c r="D11" s="8"/>
      <c r="E11" s="9"/>
      <c r="F11" s="9"/>
      <c r="G11" s="9"/>
      <c r="H11" s="9"/>
    </row>
    <row r="12" spans="1:8" x14ac:dyDescent="0.25">
      <c r="A12" s="11"/>
      <c r="B12" s="16"/>
      <c r="C12" s="39" t="s">
        <v>66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6" t="s">
        <v>20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7" t="s">
        <v>27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D21" sqref="D2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47" t="s">
        <v>35</v>
      </c>
      <c r="B1" s="147"/>
      <c r="C1" s="147"/>
      <c r="D1" s="147"/>
      <c r="E1" s="147"/>
      <c r="F1" s="147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147" t="s">
        <v>22</v>
      </c>
      <c r="B3" s="147"/>
      <c r="C3" s="147"/>
      <c r="D3" s="147"/>
      <c r="E3" s="147"/>
      <c r="F3" s="147"/>
    </row>
    <row r="4" spans="1:6" ht="18" x14ac:dyDescent="0.25">
      <c r="A4" s="25"/>
      <c r="B4" s="25"/>
      <c r="C4" s="25"/>
      <c r="D4" s="25"/>
      <c r="E4" s="5"/>
      <c r="F4" s="5"/>
    </row>
    <row r="5" spans="1:6" ht="18" customHeight="1" x14ac:dyDescent="0.25">
      <c r="A5" s="147" t="s">
        <v>62</v>
      </c>
      <c r="B5" s="147"/>
      <c r="C5" s="147"/>
      <c r="D5" s="147"/>
      <c r="E5" s="147"/>
      <c r="F5" s="147"/>
    </row>
    <row r="6" spans="1:6" ht="18" x14ac:dyDescent="0.25">
      <c r="A6" s="25"/>
      <c r="B6" s="25"/>
      <c r="C6" s="25"/>
      <c r="D6" s="25"/>
      <c r="E6" s="5"/>
      <c r="F6" s="5"/>
    </row>
    <row r="7" spans="1:6" ht="25.5" x14ac:dyDescent="0.25">
      <c r="A7" s="20" t="s">
        <v>56</v>
      </c>
      <c r="B7" s="20" t="s">
        <v>38</v>
      </c>
      <c r="C7" s="21" t="s">
        <v>39</v>
      </c>
      <c r="D7" s="21" t="s">
        <v>36</v>
      </c>
      <c r="E7" s="21" t="s">
        <v>30</v>
      </c>
      <c r="F7" s="21" t="s">
        <v>37</v>
      </c>
    </row>
    <row r="8" spans="1:6" x14ac:dyDescent="0.25">
      <c r="A8" s="11" t="s">
        <v>63</v>
      </c>
      <c r="B8" s="8"/>
      <c r="C8" s="9"/>
      <c r="D8" s="9"/>
      <c r="E8" s="9"/>
      <c r="F8" s="9"/>
    </row>
    <row r="9" spans="1:6" ht="25.5" x14ac:dyDescent="0.25">
      <c r="A9" s="11" t="s">
        <v>64</v>
      </c>
      <c r="B9" s="8"/>
      <c r="C9" s="9"/>
      <c r="D9" s="9"/>
      <c r="E9" s="9"/>
      <c r="F9" s="9"/>
    </row>
    <row r="10" spans="1:6" ht="25.5" x14ac:dyDescent="0.25">
      <c r="A10" s="18" t="s">
        <v>65</v>
      </c>
      <c r="B10" s="8"/>
      <c r="C10" s="9"/>
      <c r="D10" s="9"/>
      <c r="E10" s="9"/>
      <c r="F10" s="9"/>
    </row>
    <row r="11" spans="1:6" x14ac:dyDescent="0.25">
      <c r="A11" s="18"/>
      <c r="B11" s="8"/>
      <c r="C11" s="9"/>
      <c r="D11" s="9"/>
      <c r="E11" s="9"/>
      <c r="F11" s="9"/>
    </row>
    <row r="12" spans="1:6" x14ac:dyDescent="0.25">
      <c r="A12" s="11" t="s">
        <v>66</v>
      </c>
      <c r="B12" s="8"/>
      <c r="C12" s="9"/>
      <c r="D12" s="9"/>
      <c r="E12" s="9"/>
      <c r="F12" s="9"/>
    </row>
    <row r="13" spans="1:6" x14ac:dyDescent="0.25">
      <c r="A13" s="26" t="s">
        <v>57</v>
      </c>
      <c r="B13" s="8"/>
      <c r="C13" s="9"/>
      <c r="D13" s="9"/>
      <c r="E13" s="9"/>
      <c r="F13" s="9"/>
    </row>
    <row r="14" spans="1:6" x14ac:dyDescent="0.25">
      <c r="A14" s="13" t="s">
        <v>58</v>
      </c>
      <c r="B14" s="8"/>
      <c r="C14" s="9"/>
      <c r="D14" s="9"/>
      <c r="E14" s="9"/>
      <c r="F14" s="10"/>
    </row>
    <row r="15" spans="1:6" x14ac:dyDescent="0.25">
      <c r="A15" s="26" t="s">
        <v>59</v>
      </c>
      <c r="B15" s="8"/>
      <c r="C15" s="9"/>
      <c r="D15" s="9"/>
      <c r="E15" s="9"/>
      <c r="F15" s="10"/>
    </row>
    <row r="16" spans="1:6" x14ac:dyDescent="0.25">
      <c r="A16" s="13" t="s">
        <v>60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5"/>
  <sheetViews>
    <sheetView topLeftCell="A94" zoomScaleNormal="100" workbookViewId="0">
      <selection activeCell="G110" sqref="G1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  <col min="11" max="11" width="10.140625" bestFit="1" customWidth="1"/>
  </cols>
  <sheetData>
    <row r="1" spans="1:11" ht="42" customHeight="1" x14ac:dyDescent="0.25">
      <c r="A1" s="147" t="s">
        <v>35</v>
      </c>
      <c r="B1" s="147"/>
      <c r="C1" s="147"/>
      <c r="D1" s="147"/>
      <c r="E1" s="147"/>
      <c r="F1" s="147"/>
      <c r="G1" s="147"/>
      <c r="H1" s="147"/>
      <c r="I1" s="147"/>
    </row>
    <row r="2" spans="1:11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11" ht="18" customHeight="1" x14ac:dyDescent="0.25">
      <c r="A3" s="147" t="s">
        <v>21</v>
      </c>
      <c r="B3" s="149"/>
      <c r="C3" s="149"/>
      <c r="D3" s="149"/>
      <c r="E3" s="149"/>
      <c r="F3" s="149"/>
      <c r="G3" s="149"/>
      <c r="H3" s="149"/>
      <c r="I3" s="149"/>
    </row>
    <row r="4" spans="1:11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1" ht="25.5" x14ac:dyDescent="0.25">
      <c r="A5" s="181" t="s">
        <v>23</v>
      </c>
      <c r="B5" s="182"/>
      <c r="C5" s="183"/>
      <c r="D5" s="20" t="s">
        <v>24</v>
      </c>
      <c r="E5" s="20" t="s">
        <v>38</v>
      </c>
      <c r="F5" s="21" t="s">
        <v>39</v>
      </c>
      <c r="G5" s="21" t="s">
        <v>36</v>
      </c>
      <c r="H5" s="21" t="s">
        <v>30</v>
      </c>
      <c r="I5" s="21" t="s">
        <v>37</v>
      </c>
    </row>
    <row r="6" spans="1:11" x14ac:dyDescent="0.25">
      <c r="A6" s="178" t="s">
        <v>122</v>
      </c>
      <c r="B6" s="179"/>
      <c r="C6" s="180"/>
      <c r="D6" s="69" t="s">
        <v>124</v>
      </c>
      <c r="E6" s="116">
        <f>(E7)</f>
        <v>559498.84999999986</v>
      </c>
      <c r="F6" s="85">
        <f>(F7)</f>
        <v>604505.18000000005</v>
      </c>
      <c r="G6" s="85">
        <f>(G7)</f>
        <v>819325.75000000012</v>
      </c>
      <c r="H6" s="85">
        <f t="shared" ref="H6:I6" si="0">(H7)</f>
        <v>819325.75000000012</v>
      </c>
      <c r="I6" s="85">
        <f t="shared" si="0"/>
        <v>819325.75000000012</v>
      </c>
    </row>
    <row r="7" spans="1:11" x14ac:dyDescent="0.25">
      <c r="A7" s="178" t="s">
        <v>123</v>
      </c>
      <c r="B7" s="179"/>
      <c r="C7" s="180"/>
      <c r="D7" s="69" t="s">
        <v>124</v>
      </c>
      <c r="E7" s="116">
        <f>(E8+E21+E57+E66)</f>
        <v>559498.84999999986</v>
      </c>
      <c r="F7" s="85">
        <f>(F8+F21+F57+F66)</f>
        <v>604505.18000000005</v>
      </c>
      <c r="G7" s="85">
        <f>(G8+G21+G57+G66)</f>
        <v>819325.75000000012</v>
      </c>
      <c r="H7" s="85">
        <f>(H8+H21+H57+H66)</f>
        <v>819325.75000000012</v>
      </c>
      <c r="I7" s="85">
        <f>(I8+I21+I57+I66)</f>
        <v>819325.75000000012</v>
      </c>
    </row>
    <row r="8" spans="1:11" x14ac:dyDescent="0.25">
      <c r="A8" s="172" t="s">
        <v>125</v>
      </c>
      <c r="B8" s="173"/>
      <c r="C8" s="174"/>
      <c r="D8" s="88" t="s">
        <v>126</v>
      </c>
      <c r="E8" s="116">
        <f>(E9+E17)</f>
        <v>8829.7900000000009</v>
      </c>
      <c r="F8" s="85">
        <f>(F9+F17)</f>
        <v>38000</v>
      </c>
      <c r="G8" s="112">
        <f>(G9+G17)</f>
        <v>35000</v>
      </c>
      <c r="H8" s="112">
        <f t="shared" ref="H8:I8" si="1">(H9+H17)</f>
        <v>35000</v>
      </c>
      <c r="I8" s="112">
        <f t="shared" si="1"/>
        <v>35000</v>
      </c>
      <c r="K8" s="82"/>
    </row>
    <row r="9" spans="1:11" x14ac:dyDescent="0.25">
      <c r="A9" s="169">
        <v>32</v>
      </c>
      <c r="B9" s="170"/>
      <c r="C9" s="171"/>
      <c r="D9" s="29" t="s">
        <v>25</v>
      </c>
      <c r="E9" s="116">
        <f>(E10+E11+E12+E13+E14+E15+E16)</f>
        <v>5308.91</v>
      </c>
      <c r="F9" s="81">
        <f>(F10+F11+F12+F13+F15+F16)</f>
        <v>35268.75</v>
      </c>
      <c r="G9" s="81">
        <f>(G10+G11+G12+G13+G15+G16)</f>
        <v>27756.17</v>
      </c>
      <c r="H9" s="81">
        <f t="shared" ref="H9:I9" si="2">(H10+H11+H12+H13+H15+H16)</f>
        <v>27756.17</v>
      </c>
      <c r="I9" s="81">
        <f t="shared" si="2"/>
        <v>27756.17</v>
      </c>
    </row>
    <row r="10" spans="1:11" x14ac:dyDescent="0.25">
      <c r="A10" s="175">
        <v>3211</v>
      </c>
      <c r="B10" s="176"/>
      <c r="C10" s="177"/>
      <c r="D10" s="29" t="s">
        <v>127</v>
      </c>
      <c r="E10" s="89">
        <v>0</v>
      </c>
      <c r="F10" s="81">
        <v>37.799999999999997</v>
      </c>
      <c r="G10" s="81">
        <v>0</v>
      </c>
      <c r="H10" s="81">
        <v>0</v>
      </c>
      <c r="I10" s="81">
        <v>0</v>
      </c>
    </row>
    <row r="11" spans="1:11" x14ac:dyDescent="0.25">
      <c r="A11" s="175">
        <v>3222</v>
      </c>
      <c r="B11" s="176"/>
      <c r="C11" s="177"/>
      <c r="D11" s="29" t="s">
        <v>128</v>
      </c>
      <c r="E11" s="89">
        <v>0</v>
      </c>
      <c r="F11" s="81">
        <v>8429.52</v>
      </c>
      <c r="G11" s="81">
        <v>8429.52</v>
      </c>
      <c r="H11" s="81">
        <v>8429.52</v>
      </c>
      <c r="I11" s="81">
        <v>8429.52</v>
      </c>
    </row>
    <row r="12" spans="1:11" ht="25.5" x14ac:dyDescent="0.25">
      <c r="A12" s="70">
        <v>3224</v>
      </c>
      <c r="B12" s="71"/>
      <c r="C12" s="72"/>
      <c r="D12" s="18" t="s">
        <v>91</v>
      </c>
      <c r="E12" s="89">
        <v>0</v>
      </c>
      <c r="F12" s="81">
        <v>150.52000000000001</v>
      </c>
      <c r="G12" s="81">
        <v>0</v>
      </c>
      <c r="H12" s="81">
        <v>0</v>
      </c>
      <c r="I12" s="81">
        <v>0</v>
      </c>
    </row>
    <row r="13" spans="1:11" x14ac:dyDescent="0.25">
      <c r="A13" s="70">
        <v>3232</v>
      </c>
      <c r="B13" s="71"/>
      <c r="C13" s="72"/>
      <c r="D13" s="18" t="s">
        <v>95</v>
      </c>
      <c r="E13" s="89">
        <v>1327.23</v>
      </c>
      <c r="F13" s="81">
        <v>25576.84</v>
      </c>
      <c r="G13" s="81">
        <v>18813.21</v>
      </c>
      <c r="H13" s="81">
        <v>18813.21</v>
      </c>
      <c r="I13" s="81">
        <v>18813.21</v>
      </c>
    </row>
    <row r="14" spans="1:11" x14ac:dyDescent="0.25">
      <c r="A14" s="70">
        <v>3237</v>
      </c>
      <c r="B14" s="71"/>
      <c r="C14" s="72"/>
      <c r="D14" s="77" t="s">
        <v>99</v>
      </c>
      <c r="E14" s="89">
        <v>3981.68</v>
      </c>
      <c r="F14" s="81">
        <v>0</v>
      </c>
      <c r="G14" s="81">
        <v>0</v>
      </c>
      <c r="H14" s="81">
        <v>0</v>
      </c>
      <c r="I14" s="81">
        <v>0</v>
      </c>
    </row>
    <row r="15" spans="1:11" x14ac:dyDescent="0.25">
      <c r="A15" s="70">
        <v>3233</v>
      </c>
      <c r="B15" s="71"/>
      <c r="C15" s="72"/>
      <c r="D15" s="69" t="s">
        <v>96</v>
      </c>
      <c r="E15" s="89">
        <v>0</v>
      </c>
      <c r="F15" s="81">
        <v>560.63</v>
      </c>
      <c r="G15" s="81">
        <v>0</v>
      </c>
      <c r="H15" s="81">
        <v>0</v>
      </c>
      <c r="I15" s="81">
        <v>0</v>
      </c>
    </row>
    <row r="16" spans="1:11" x14ac:dyDescent="0.25">
      <c r="A16" s="70">
        <v>3295</v>
      </c>
      <c r="B16" s="71"/>
      <c r="C16" s="72"/>
      <c r="D16" s="69" t="s">
        <v>106</v>
      </c>
      <c r="E16" s="89">
        <v>0</v>
      </c>
      <c r="F16" s="81">
        <v>513.44000000000005</v>
      </c>
      <c r="G16" s="81">
        <v>513.44000000000005</v>
      </c>
      <c r="H16" s="81">
        <v>513.44000000000005</v>
      </c>
      <c r="I16" s="81">
        <v>513.44000000000005</v>
      </c>
    </row>
    <row r="17" spans="1:9" ht="38.25" x14ac:dyDescent="0.25">
      <c r="A17" s="91">
        <v>42</v>
      </c>
      <c r="B17" s="71"/>
      <c r="C17" s="72"/>
      <c r="D17" s="26" t="s">
        <v>33</v>
      </c>
      <c r="E17" s="116">
        <f>(E18+E19+E20)</f>
        <v>3520.88</v>
      </c>
      <c r="F17" s="85">
        <v>2731.25</v>
      </c>
      <c r="G17" s="85">
        <f>(G19+G20)</f>
        <v>7243.83</v>
      </c>
      <c r="H17" s="85">
        <f t="shared" ref="H17:I17" si="3">(H19+H20)</f>
        <v>7243.83</v>
      </c>
      <c r="I17" s="85">
        <f t="shared" si="3"/>
        <v>7243.83</v>
      </c>
    </row>
    <row r="18" spans="1:9" x14ac:dyDescent="0.25">
      <c r="A18" s="114">
        <v>4221</v>
      </c>
      <c r="B18" s="68"/>
      <c r="C18" s="69"/>
      <c r="D18" s="27" t="s">
        <v>129</v>
      </c>
      <c r="E18" s="89">
        <v>3520.88</v>
      </c>
      <c r="F18" s="81">
        <v>0</v>
      </c>
      <c r="G18" s="81">
        <v>0</v>
      </c>
      <c r="H18" s="81">
        <v>0</v>
      </c>
      <c r="I18" s="81">
        <v>0</v>
      </c>
    </row>
    <row r="19" spans="1:9" x14ac:dyDescent="0.25">
      <c r="A19" s="70">
        <v>4223</v>
      </c>
      <c r="B19" s="71"/>
      <c r="C19" s="72"/>
      <c r="D19" s="13" t="s">
        <v>114</v>
      </c>
      <c r="E19" s="89">
        <v>0</v>
      </c>
      <c r="F19" s="81">
        <v>2731.25</v>
      </c>
      <c r="G19" s="81">
        <v>2731.25</v>
      </c>
      <c r="H19" s="81">
        <v>2731.25</v>
      </c>
      <c r="I19" s="81">
        <v>2731.25</v>
      </c>
    </row>
    <row r="20" spans="1:9" x14ac:dyDescent="0.25">
      <c r="A20" s="70">
        <v>4231</v>
      </c>
      <c r="B20" s="71"/>
      <c r="C20" s="72"/>
      <c r="D20" s="113" t="s">
        <v>158</v>
      </c>
      <c r="E20" s="89">
        <v>0</v>
      </c>
      <c r="F20" s="81">
        <v>0</v>
      </c>
      <c r="G20" s="81">
        <v>4512.58</v>
      </c>
      <c r="H20" s="81">
        <v>4512.58</v>
      </c>
      <c r="I20" s="81">
        <v>4512.58</v>
      </c>
    </row>
    <row r="21" spans="1:9" ht="25.5" x14ac:dyDescent="0.25">
      <c r="A21" s="92" t="s">
        <v>130</v>
      </c>
      <c r="B21" s="71"/>
      <c r="C21" s="72"/>
      <c r="D21" s="66" t="s">
        <v>131</v>
      </c>
      <c r="E21" s="116">
        <f>(E22+E49+E56)</f>
        <v>77138.509999999995</v>
      </c>
      <c r="F21" s="85">
        <f>(F22+F45+F49)</f>
        <v>76687.430000000008</v>
      </c>
      <c r="G21" s="85">
        <f>(G22+G45+G49)</f>
        <v>78617.67</v>
      </c>
      <c r="H21" s="85">
        <f>(H22+H45+H49)</f>
        <v>78617.67</v>
      </c>
      <c r="I21" s="85">
        <f>(I22+I45+I49)</f>
        <v>78617.67</v>
      </c>
    </row>
    <row r="22" spans="1:9" x14ac:dyDescent="0.25">
      <c r="A22" s="70">
        <v>32</v>
      </c>
      <c r="B22" s="71"/>
      <c r="C22" s="72"/>
      <c r="D22" s="93" t="s">
        <v>25</v>
      </c>
      <c r="E22" s="116">
        <f>(E23+E24+E25+E26+E27+E28+E29+E30+E31+E32+E33+E34+E35+E36+E37+E38+E39+E40+E41+E42+E43+E44)</f>
        <v>63361.88</v>
      </c>
      <c r="F22" s="85">
        <f>(F23+F24+F26+F27+F29+F30+F31+F32+F33+F34+F35+F36+F37+F38+F39+F40+F41+F42+F43+F44)</f>
        <v>64142.87000000001</v>
      </c>
      <c r="G22" s="85">
        <f>(G23+G24+G26+G27+G29+G30+G31+G32+G33+G34+G35+G36+G37+G38+G39+G40+G41+G42+G43+G44)</f>
        <v>57968.289999999994</v>
      </c>
      <c r="H22" s="85">
        <f t="shared" ref="H22:I22" si="4">(H23+H24+H26+H27+H29+H30+H31+H32+H33+H34+H35+H36+H37+H38+H39+H40+H41+H42+H43+H44)</f>
        <v>57968.289999999994</v>
      </c>
      <c r="I22" s="85">
        <f t="shared" si="4"/>
        <v>57968.289999999994</v>
      </c>
    </row>
    <row r="23" spans="1:9" x14ac:dyDescent="0.25">
      <c r="A23" s="70">
        <v>3211</v>
      </c>
      <c r="B23" s="71"/>
      <c r="C23" s="72"/>
      <c r="D23" s="77" t="s">
        <v>84</v>
      </c>
      <c r="E23" s="89">
        <v>517.62</v>
      </c>
      <c r="F23" s="81">
        <v>7773.75</v>
      </c>
      <c r="G23" s="81">
        <v>7811.55</v>
      </c>
      <c r="H23" s="81">
        <v>7811.55</v>
      </c>
      <c r="I23" s="81">
        <v>7811.55</v>
      </c>
    </row>
    <row r="24" spans="1:9" ht="25.5" x14ac:dyDescent="0.25">
      <c r="A24" s="70">
        <v>3213</v>
      </c>
      <c r="B24" s="71"/>
      <c r="C24" s="72"/>
      <c r="D24" s="18" t="s">
        <v>86</v>
      </c>
      <c r="E24" s="89">
        <v>796.34</v>
      </c>
      <c r="F24" s="81">
        <v>530.89</v>
      </c>
      <c r="G24" s="81">
        <v>530.89</v>
      </c>
      <c r="H24" s="81">
        <v>530.89</v>
      </c>
      <c r="I24" s="81">
        <v>530.89</v>
      </c>
    </row>
    <row r="25" spans="1:9" x14ac:dyDescent="0.25">
      <c r="A25" s="70">
        <v>3214</v>
      </c>
      <c r="B25" s="71"/>
      <c r="C25" s="72"/>
      <c r="D25" s="18" t="s">
        <v>159</v>
      </c>
      <c r="E25" s="89">
        <v>398.17</v>
      </c>
      <c r="F25" s="81">
        <v>0</v>
      </c>
      <c r="G25" s="81">
        <v>0</v>
      </c>
      <c r="H25" s="81">
        <v>0</v>
      </c>
      <c r="I25" s="81">
        <v>0</v>
      </c>
    </row>
    <row r="26" spans="1:9" ht="25.5" x14ac:dyDescent="0.25">
      <c r="A26" s="70">
        <v>3221</v>
      </c>
      <c r="B26" s="71"/>
      <c r="C26" s="72"/>
      <c r="D26" s="18" t="s">
        <v>88</v>
      </c>
      <c r="E26" s="89">
        <v>4645.3</v>
      </c>
      <c r="F26" s="81">
        <v>9898.4699999999993</v>
      </c>
      <c r="G26" s="81">
        <v>5604.16</v>
      </c>
      <c r="H26" s="81">
        <v>5604.16</v>
      </c>
      <c r="I26" s="81">
        <v>5604.16</v>
      </c>
    </row>
    <row r="27" spans="1:9" x14ac:dyDescent="0.25">
      <c r="A27" s="70">
        <v>3222</v>
      </c>
      <c r="B27" s="71"/>
      <c r="C27" s="72"/>
      <c r="D27" s="18" t="s">
        <v>89</v>
      </c>
      <c r="E27" s="89">
        <v>2654.46</v>
      </c>
      <c r="F27" s="81">
        <v>1990.84</v>
      </c>
      <c r="G27" s="81">
        <v>246.55</v>
      </c>
      <c r="H27" s="81">
        <v>246.55</v>
      </c>
      <c r="I27" s="81">
        <v>246.55</v>
      </c>
    </row>
    <row r="28" spans="1:9" x14ac:dyDescent="0.25">
      <c r="A28" s="70">
        <v>3223</v>
      </c>
      <c r="B28" s="71"/>
      <c r="C28" s="72"/>
      <c r="D28" s="18" t="s">
        <v>160</v>
      </c>
      <c r="E28" s="89">
        <v>663.61</v>
      </c>
      <c r="F28" s="81">
        <v>0</v>
      </c>
      <c r="G28" s="81">
        <v>0</v>
      </c>
      <c r="H28" s="81">
        <v>0</v>
      </c>
      <c r="I28" s="81">
        <v>0</v>
      </c>
    </row>
    <row r="29" spans="1:9" ht="25.5" x14ac:dyDescent="0.25">
      <c r="A29" s="70">
        <v>3224</v>
      </c>
      <c r="B29" s="71"/>
      <c r="C29" s="72"/>
      <c r="D29" s="18" t="s">
        <v>91</v>
      </c>
      <c r="E29" s="89">
        <v>5308.91</v>
      </c>
      <c r="F29" s="81">
        <v>2236.7600000000002</v>
      </c>
      <c r="G29" s="81">
        <v>2751.51</v>
      </c>
      <c r="H29" s="81">
        <v>2751.51</v>
      </c>
      <c r="I29" s="81">
        <v>2751.51</v>
      </c>
    </row>
    <row r="30" spans="1:9" x14ac:dyDescent="0.25">
      <c r="A30" s="70">
        <v>3225</v>
      </c>
      <c r="B30" s="71"/>
      <c r="C30" s="72"/>
      <c r="D30" s="18" t="s">
        <v>92</v>
      </c>
      <c r="E30" s="89">
        <v>5308.91</v>
      </c>
      <c r="F30" s="81">
        <v>2052.14</v>
      </c>
      <c r="G30" s="81">
        <v>2052.14</v>
      </c>
      <c r="H30" s="81">
        <v>2052.14</v>
      </c>
      <c r="I30" s="81">
        <v>2052.14</v>
      </c>
    </row>
    <row r="31" spans="1:9" x14ac:dyDescent="0.25">
      <c r="A31" s="70">
        <v>3227</v>
      </c>
      <c r="B31" s="71"/>
      <c r="C31" s="72"/>
      <c r="D31" s="18" t="s">
        <v>93</v>
      </c>
      <c r="E31" s="89">
        <v>663.61</v>
      </c>
      <c r="F31" s="81">
        <v>778.12</v>
      </c>
      <c r="G31" s="81">
        <v>778.12</v>
      </c>
      <c r="H31" s="81">
        <v>778.12</v>
      </c>
      <c r="I31" s="81">
        <v>778.12</v>
      </c>
    </row>
    <row r="32" spans="1:9" x14ac:dyDescent="0.25">
      <c r="A32" s="70">
        <v>3231</v>
      </c>
      <c r="B32" s="71"/>
      <c r="C32" s="72"/>
      <c r="D32" s="18" t="s">
        <v>94</v>
      </c>
      <c r="E32" s="89">
        <v>3981.68</v>
      </c>
      <c r="F32" s="81">
        <v>1879.32</v>
      </c>
      <c r="G32" s="81">
        <v>1879.32</v>
      </c>
      <c r="H32" s="81">
        <v>1879.32</v>
      </c>
      <c r="I32" s="81">
        <v>1879.32</v>
      </c>
    </row>
    <row r="33" spans="1:9" x14ac:dyDescent="0.25">
      <c r="A33" s="70">
        <v>3232</v>
      </c>
      <c r="B33" s="71"/>
      <c r="C33" s="72"/>
      <c r="D33" s="18" t="s">
        <v>95</v>
      </c>
      <c r="E33" s="89">
        <v>14599.51</v>
      </c>
      <c r="F33" s="81">
        <v>4676.2</v>
      </c>
      <c r="G33" s="81">
        <v>3442.53</v>
      </c>
      <c r="H33" s="81">
        <v>3442.53</v>
      </c>
      <c r="I33" s="81">
        <v>3442.53</v>
      </c>
    </row>
    <row r="34" spans="1:9" x14ac:dyDescent="0.25">
      <c r="A34" s="70">
        <v>3233</v>
      </c>
      <c r="B34" s="71"/>
      <c r="C34" s="72"/>
      <c r="D34" s="18" t="s">
        <v>96</v>
      </c>
      <c r="E34" s="89">
        <v>3318.07</v>
      </c>
      <c r="F34" s="81">
        <v>2037.53</v>
      </c>
      <c r="G34" s="81">
        <v>2598.16</v>
      </c>
      <c r="H34" s="81">
        <v>2598.16</v>
      </c>
      <c r="I34" s="81">
        <v>2598.16</v>
      </c>
    </row>
    <row r="35" spans="1:9" x14ac:dyDescent="0.25">
      <c r="A35" s="70">
        <v>3234</v>
      </c>
      <c r="B35" s="71"/>
      <c r="C35" s="72"/>
      <c r="D35" s="18" t="s">
        <v>132</v>
      </c>
      <c r="E35" s="89">
        <v>1327.23</v>
      </c>
      <c r="F35" s="81">
        <v>1300</v>
      </c>
      <c r="G35" s="81">
        <v>1300</v>
      </c>
      <c r="H35" s="81">
        <v>1300</v>
      </c>
      <c r="I35" s="81">
        <v>1300</v>
      </c>
    </row>
    <row r="36" spans="1:9" x14ac:dyDescent="0.25">
      <c r="A36" s="70">
        <v>3236</v>
      </c>
      <c r="B36" s="71"/>
      <c r="C36" s="72"/>
      <c r="D36" s="18" t="s">
        <v>98</v>
      </c>
      <c r="E36" s="89">
        <v>663.61</v>
      </c>
      <c r="F36" s="81">
        <v>225.62</v>
      </c>
      <c r="G36" s="81">
        <v>225.62</v>
      </c>
      <c r="H36" s="81">
        <v>225.62</v>
      </c>
      <c r="I36" s="81">
        <v>225.62</v>
      </c>
    </row>
    <row r="37" spans="1:9" x14ac:dyDescent="0.25">
      <c r="A37" s="70">
        <v>3237</v>
      </c>
      <c r="B37" s="71"/>
      <c r="C37" s="72"/>
      <c r="D37" s="18" t="s">
        <v>99</v>
      </c>
      <c r="E37" s="89">
        <v>7963.37</v>
      </c>
      <c r="F37" s="81">
        <v>10645.05</v>
      </c>
      <c r="G37" s="81">
        <v>10645.05</v>
      </c>
      <c r="H37" s="81">
        <v>10645.05</v>
      </c>
      <c r="I37" s="81">
        <v>10645.05</v>
      </c>
    </row>
    <row r="38" spans="1:9" x14ac:dyDescent="0.25">
      <c r="A38" s="70">
        <v>3238</v>
      </c>
      <c r="B38" s="71"/>
      <c r="C38" s="72"/>
      <c r="D38" s="18" t="s">
        <v>100</v>
      </c>
      <c r="E38" s="89">
        <v>3981.68</v>
      </c>
      <c r="F38" s="81">
        <v>2982</v>
      </c>
      <c r="G38" s="81">
        <v>2982</v>
      </c>
      <c r="H38" s="81">
        <v>2982</v>
      </c>
      <c r="I38" s="81">
        <v>2982</v>
      </c>
    </row>
    <row r="39" spans="1:9" x14ac:dyDescent="0.25">
      <c r="A39" s="96">
        <v>3239</v>
      </c>
      <c r="B39" s="68"/>
      <c r="C39" s="69"/>
      <c r="D39" s="18" t="s">
        <v>101</v>
      </c>
      <c r="E39" s="89">
        <v>398.17</v>
      </c>
      <c r="F39" s="81">
        <v>1092.1099999999999</v>
      </c>
      <c r="G39" s="81">
        <v>1092.1099999999999</v>
      </c>
      <c r="H39" s="81">
        <v>1092.1099999999999</v>
      </c>
      <c r="I39" s="81">
        <v>1092.1099999999999</v>
      </c>
    </row>
    <row r="40" spans="1:9" x14ac:dyDescent="0.25">
      <c r="A40" s="96">
        <v>3292</v>
      </c>
      <c r="B40" s="68"/>
      <c r="C40" s="69"/>
      <c r="D40" s="18" t="s">
        <v>133</v>
      </c>
      <c r="E40" s="89">
        <v>5308.91</v>
      </c>
      <c r="F40" s="81">
        <v>5479.51</v>
      </c>
      <c r="G40" s="81">
        <v>5479.51</v>
      </c>
      <c r="H40" s="81">
        <v>5479.51</v>
      </c>
      <c r="I40" s="81">
        <v>5479.51</v>
      </c>
    </row>
    <row r="41" spans="1:9" x14ac:dyDescent="0.25">
      <c r="A41" s="96">
        <v>3293</v>
      </c>
      <c r="B41" s="68"/>
      <c r="C41" s="69"/>
      <c r="D41" s="18" t="s">
        <v>104</v>
      </c>
      <c r="E41" s="89">
        <v>132.72999999999999</v>
      </c>
      <c r="F41" s="81">
        <v>663.61</v>
      </c>
      <c r="G41" s="81">
        <v>663.61</v>
      </c>
      <c r="H41" s="81">
        <v>663.61</v>
      </c>
      <c r="I41" s="81">
        <v>663.61</v>
      </c>
    </row>
    <row r="42" spans="1:9" x14ac:dyDescent="0.25">
      <c r="A42" s="96">
        <v>3294</v>
      </c>
      <c r="B42" s="68"/>
      <c r="C42" s="69"/>
      <c r="D42" s="77" t="s">
        <v>105</v>
      </c>
      <c r="E42" s="89">
        <v>199.09</v>
      </c>
      <c r="F42" s="81">
        <v>295</v>
      </c>
      <c r="G42" s="81">
        <v>295</v>
      </c>
      <c r="H42" s="81">
        <v>295</v>
      </c>
      <c r="I42" s="81">
        <v>295</v>
      </c>
    </row>
    <row r="43" spans="1:9" x14ac:dyDescent="0.25">
      <c r="A43" s="96">
        <v>3295</v>
      </c>
      <c r="B43" s="68"/>
      <c r="C43" s="69"/>
      <c r="D43" s="18" t="s">
        <v>106</v>
      </c>
      <c r="E43" s="89">
        <v>265.45</v>
      </c>
      <c r="F43" s="81">
        <v>538.08000000000004</v>
      </c>
      <c r="G43" s="81">
        <v>522.59</v>
      </c>
      <c r="H43" s="81">
        <v>522.59</v>
      </c>
      <c r="I43" s="81">
        <v>522.59</v>
      </c>
    </row>
    <row r="44" spans="1:9" ht="25.5" x14ac:dyDescent="0.25">
      <c r="A44" s="96">
        <v>3299</v>
      </c>
      <c r="B44" s="68"/>
      <c r="C44" s="69"/>
      <c r="D44" s="18" t="s">
        <v>134</v>
      </c>
      <c r="E44" s="89">
        <v>265.45</v>
      </c>
      <c r="F44" s="81">
        <v>7067.87</v>
      </c>
      <c r="G44" s="81">
        <v>7067.87</v>
      </c>
      <c r="H44" s="81">
        <v>7067.87</v>
      </c>
      <c r="I44" s="81">
        <v>7067.87</v>
      </c>
    </row>
    <row r="45" spans="1:9" x14ac:dyDescent="0.25">
      <c r="A45" s="97">
        <v>34</v>
      </c>
      <c r="B45" s="68"/>
      <c r="C45" s="69"/>
      <c r="D45" s="95" t="s">
        <v>135</v>
      </c>
      <c r="E45" s="116">
        <f>(E46+E47+E48)</f>
        <v>1487.82</v>
      </c>
      <c r="F45" s="85">
        <f>(F46+F47+F48)</f>
        <v>2138.75</v>
      </c>
      <c r="G45" s="85">
        <f>(G46+G47+G48)</f>
        <v>2168.75</v>
      </c>
      <c r="H45" s="85">
        <f t="shared" ref="H45:I45" si="5">(H46+H47+H48)</f>
        <v>2168.75</v>
      </c>
      <c r="I45" s="85">
        <f t="shared" si="5"/>
        <v>2168.75</v>
      </c>
    </row>
    <row r="46" spans="1:9" x14ac:dyDescent="0.25">
      <c r="A46" s="96">
        <v>3431</v>
      </c>
      <c r="B46" s="68"/>
      <c r="C46" s="69"/>
      <c r="D46" s="18" t="s">
        <v>108</v>
      </c>
      <c r="E46" s="89">
        <v>1327.23</v>
      </c>
      <c r="F46" s="81">
        <v>693.18</v>
      </c>
      <c r="G46" s="81">
        <v>693.18</v>
      </c>
      <c r="H46" s="81">
        <v>693.18</v>
      </c>
      <c r="I46" s="81">
        <v>693.18</v>
      </c>
    </row>
    <row r="47" spans="1:9" x14ac:dyDescent="0.25">
      <c r="A47" s="96">
        <v>3433</v>
      </c>
      <c r="B47" s="68"/>
      <c r="C47" s="69"/>
      <c r="D47" s="18" t="s">
        <v>110</v>
      </c>
      <c r="E47" s="89">
        <v>132.72</v>
      </c>
      <c r="F47" s="81">
        <v>398.17</v>
      </c>
      <c r="G47" s="81">
        <v>398.17</v>
      </c>
      <c r="H47" s="81">
        <v>398.17</v>
      </c>
      <c r="I47" s="81">
        <v>398.17</v>
      </c>
    </row>
    <row r="48" spans="1:9" x14ac:dyDescent="0.25">
      <c r="A48" s="96">
        <v>3434</v>
      </c>
      <c r="B48" s="68"/>
      <c r="C48" s="69"/>
      <c r="D48" s="77" t="s">
        <v>135</v>
      </c>
      <c r="E48" s="89">
        <v>27.87</v>
      </c>
      <c r="F48" s="81">
        <v>1047.4000000000001</v>
      </c>
      <c r="G48" s="81">
        <v>1077.4000000000001</v>
      </c>
      <c r="H48" s="81">
        <v>1077.4000000000001</v>
      </c>
      <c r="I48" s="81">
        <v>1077.4000000000001</v>
      </c>
    </row>
    <row r="49" spans="1:9" ht="38.25" x14ac:dyDescent="0.25">
      <c r="A49" s="64">
        <v>42</v>
      </c>
      <c r="B49" s="68"/>
      <c r="C49" s="69"/>
      <c r="D49" s="26" t="s">
        <v>33</v>
      </c>
      <c r="E49" s="116">
        <f>(E50+E51+E52+E53+E54+E55)</f>
        <v>9794.9500000000007</v>
      </c>
      <c r="F49" s="85">
        <f>(F50+F51+F52+F53+F54+F55)</f>
        <v>10405.810000000001</v>
      </c>
      <c r="G49" s="85">
        <f>(G50+G51+G52+G53+G54+G55)</f>
        <v>18480.63</v>
      </c>
      <c r="H49" s="85">
        <f t="shared" ref="H49:I49" si="6">(H50+H51+H52+H53+H54+H55)</f>
        <v>18480.63</v>
      </c>
      <c r="I49" s="85">
        <f t="shared" si="6"/>
        <v>18480.63</v>
      </c>
    </row>
    <row r="50" spans="1:9" x14ac:dyDescent="0.25">
      <c r="A50" s="67">
        <v>4221</v>
      </c>
      <c r="B50" s="68"/>
      <c r="C50" s="69"/>
      <c r="D50" s="83" t="s">
        <v>129</v>
      </c>
      <c r="E50" s="89">
        <v>4087.87</v>
      </c>
      <c r="F50" s="81">
        <v>7942.2</v>
      </c>
      <c r="G50" s="81">
        <v>14717.02</v>
      </c>
      <c r="H50" s="81">
        <v>14717.02</v>
      </c>
      <c r="I50" s="81">
        <v>14717.02</v>
      </c>
    </row>
    <row r="51" spans="1:9" x14ac:dyDescent="0.25">
      <c r="A51" s="67">
        <v>4222</v>
      </c>
      <c r="B51" s="68"/>
      <c r="C51" s="69"/>
      <c r="D51" s="13" t="s">
        <v>113</v>
      </c>
      <c r="E51" s="89">
        <v>1990.84</v>
      </c>
      <c r="F51" s="81">
        <v>800</v>
      </c>
      <c r="G51" s="81">
        <v>800</v>
      </c>
      <c r="H51" s="81">
        <v>800</v>
      </c>
      <c r="I51" s="81">
        <v>800</v>
      </c>
    </row>
    <row r="52" spans="1:9" x14ac:dyDescent="0.25">
      <c r="A52" s="67">
        <v>4223</v>
      </c>
      <c r="B52" s="68"/>
      <c r="C52" s="69"/>
      <c r="D52" s="13" t="s">
        <v>114</v>
      </c>
      <c r="E52" s="89">
        <v>0</v>
      </c>
      <c r="F52" s="81">
        <v>500</v>
      </c>
      <c r="G52" s="81">
        <v>500</v>
      </c>
      <c r="H52" s="81">
        <v>500</v>
      </c>
      <c r="I52" s="81">
        <v>500</v>
      </c>
    </row>
    <row r="53" spans="1:9" x14ac:dyDescent="0.25">
      <c r="A53" s="67">
        <v>4226</v>
      </c>
      <c r="B53" s="68"/>
      <c r="C53" s="69"/>
      <c r="D53" s="98" t="s">
        <v>115</v>
      </c>
      <c r="E53" s="89">
        <v>1327.23</v>
      </c>
      <c r="F53" s="81">
        <v>663.61</v>
      </c>
      <c r="G53" s="81">
        <v>663.61</v>
      </c>
      <c r="H53" s="81">
        <v>663.61</v>
      </c>
      <c r="I53" s="81">
        <v>663.61</v>
      </c>
    </row>
    <row r="54" spans="1:9" x14ac:dyDescent="0.25">
      <c r="A54" s="67">
        <v>4227</v>
      </c>
      <c r="B54" s="68"/>
      <c r="C54" s="69"/>
      <c r="D54" s="98" t="s">
        <v>136</v>
      </c>
      <c r="E54" s="89">
        <v>1725.4</v>
      </c>
      <c r="F54" s="81">
        <v>400</v>
      </c>
      <c r="G54" s="81">
        <v>1700</v>
      </c>
      <c r="H54" s="81">
        <v>1700</v>
      </c>
      <c r="I54" s="81">
        <v>1700</v>
      </c>
    </row>
    <row r="55" spans="1:9" x14ac:dyDescent="0.25">
      <c r="A55" s="67">
        <v>4241</v>
      </c>
      <c r="B55" s="68"/>
      <c r="C55" s="69"/>
      <c r="D55" s="99" t="s">
        <v>118</v>
      </c>
      <c r="E55" s="89">
        <v>663.61</v>
      </c>
      <c r="F55" s="81">
        <v>100</v>
      </c>
      <c r="G55" s="81">
        <v>100</v>
      </c>
      <c r="H55" s="81">
        <v>100</v>
      </c>
      <c r="I55" s="81">
        <v>100</v>
      </c>
    </row>
    <row r="56" spans="1:9" ht="26.25" x14ac:dyDescent="0.25">
      <c r="A56" s="67">
        <v>4511</v>
      </c>
      <c r="B56" s="68"/>
      <c r="C56" s="69"/>
      <c r="D56" s="115" t="s">
        <v>157</v>
      </c>
      <c r="E56" s="89">
        <v>3981.68</v>
      </c>
      <c r="F56" s="81">
        <v>0</v>
      </c>
      <c r="G56" s="81">
        <v>0</v>
      </c>
      <c r="H56" s="81">
        <v>0</v>
      </c>
      <c r="I56" s="81">
        <v>0</v>
      </c>
    </row>
    <row r="57" spans="1:9" x14ac:dyDescent="0.25">
      <c r="A57" s="64" t="s">
        <v>137</v>
      </c>
      <c r="B57" s="68"/>
      <c r="C57" s="69"/>
      <c r="D57" s="100" t="s">
        <v>138</v>
      </c>
      <c r="E57" s="116">
        <f>(E58+E62)</f>
        <v>472203.32999999996</v>
      </c>
      <c r="F57" s="85">
        <f>(F58+F62)</f>
        <v>488490.53</v>
      </c>
      <c r="G57" s="112">
        <f>(G58+G62)</f>
        <v>704380.8600000001</v>
      </c>
      <c r="H57" s="112">
        <f t="shared" ref="H57:I57" si="7">(H58+H62)</f>
        <v>704380.8600000001</v>
      </c>
      <c r="I57" s="112">
        <f t="shared" si="7"/>
        <v>704380.8600000001</v>
      </c>
    </row>
    <row r="58" spans="1:9" x14ac:dyDescent="0.25">
      <c r="A58" s="64">
        <v>31</v>
      </c>
      <c r="B58" s="68"/>
      <c r="C58" s="69"/>
      <c r="D58" s="11" t="s">
        <v>10</v>
      </c>
      <c r="E58" s="116">
        <f>(E59+E60+E61)</f>
        <v>440306.86</v>
      </c>
      <c r="F58" s="85">
        <f>(F59+F60+F61)</f>
        <v>450990.94</v>
      </c>
      <c r="G58" s="85">
        <f>(G59+G60+G61)</f>
        <v>666865.70000000007</v>
      </c>
      <c r="H58" s="85">
        <f t="shared" ref="H58:I58" si="8">(H59+H60+H61)</f>
        <v>666865.70000000007</v>
      </c>
      <c r="I58" s="85">
        <f t="shared" si="8"/>
        <v>666865.70000000007</v>
      </c>
    </row>
    <row r="59" spans="1:9" x14ac:dyDescent="0.25">
      <c r="A59" s="67">
        <v>3111</v>
      </c>
      <c r="B59" s="68"/>
      <c r="C59" s="69"/>
      <c r="D59" s="12" t="s">
        <v>81</v>
      </c>
      <c r="E59" s="89">
        <v>364587.83</v>
      </c>
      <c r="F59" s="81">
        <v>371252.2</v>
      </c>
      <c r="G59" s="81">
        <v>556878.30000000005</v>
      </c>
      <c r="H59" s="81">
        <v>556878.30000000005</v>
      </c>
      <c r="I59" s="81">
        <v>556878.30000000005</v>
      </c>
    </row>
    <row r="60" spans="1:9" x14ac:dyDescent="0.25">
      <c r="A60" s="67">
        <v>3121</v>
      </c>
      <c r="B60" s="68"/>
      <c r="C60" s="69"/>
      <c r="D60" s="13" t="s">
        <v>82</v>
      </c>
      <c r="E60" s="89">
        <v>16741.66</v>
      </c>
      <c r="F60" s="81">
        <v>19241.419999999998</v>
      </c>
      <c r="G60" s="81">
        <v>19241.419999999998</v>
      </c>
      <c r="H60" s="81">
        <v>19241.419999999998</v>
      </c>
      <c r="I60" s="81">
        <v>19241.419999999998</v>
      </c>
    </row>
    <row r="61" spans="1:9" x14ac:dyDescent="0.25">
      <c r="A61" s="67">
        <v>3132</v>
      </c>
      <c r="B61" s="68"/>
      <c r="C61" s="69"/>
      <c r="D61" s="13" t="s">
        <v>83</v>
      </c>
      <c r="E61" s="89">
        <v>58977.37</v>
      </c>
      <c r="F61" s="81">
        <v>60497.32</v>
      </c>
      <c r="G61" s="81">
        <v>90745.98</v>
      </c>
      <c r="H61" s="81">
        <v>90745.98</v>
      </c>
      <c r="I61" s="81">
        <v>90745.98</v>
      </c>
    </row>
    <row r="62" spans="1:9" x14ac:dyDescent="0.25">
      <c r="A62" s="64">
        <v>32</v>
      </c>
      <c r="B62" s="68"/>
      <c r="C62" s="69"/>
      <c r="D62" s="93" t="s">
        <v>25</v>
      </c>
      <c r="E62" s="116">
        <f>(E63+E64+E65)</f>
        <v>31896.47</v>
      </c>
      <c r="F62" s="85">
        <f>(F63+F64+F65)</f>
        <v>37499.589999999997</v>
      </c>
      <c r="G62" s="85">
        <f>(G63+G64+G65)</f>
        <v>37515.159999999996</v>
      </c>
      <c r="H62" s="85">
        <f t="shared" ref="H62:I62" si="9">(H63+H64+H65)</f>
        <v>37515.159999999996</v>
      </c>
      <c r="I62" s="85">
        <f t="shared" si="9"/>
        <v>37515.159999999996</v>
      </c>
    </row>
    <row r="63" spans="1:9" ht="25.5" x14ac:dyDescent="0.25">
      <c r="A63" s="67">
        <v>3221</v>
      </c>
      <c r="B63" s="68"/>
      <c r="C63" s="69"/>
      <c r="D63" s="18" t="s">
        <v>88</v>
      </c>
      <c r="E63" s="89">
        <v>3981.68</v>
      </c>
      <c r="F63" s="81">
        <v>2654.46</v>
      </c>
      <c r="G63" s="81">
        <v>2654.46</v>
      </c>
      <c r="H63" s="81">
        <v>2654.46</v>
      </c>
      <c r="I63" s="81">
        <v>2654.46</v>
      </c>
    </row>
    <row r="64" spans="1:9" x14ac:dyDescent="0.25">
      <c r="A64" s="67">
        <v>3222</v>
      </c>
      <c r="B64" s="68"/>
      <c r="C64" s="69"/>
      <c r="D64" s="18" t="s">
        <v>89</v>
      </c>
      <c r="E64" s="89">
        <v>26561.02</v>
      </c>
      <c r="F64" s="81">
        <v>33180.699999999997</v>
      </c>
      <c r="G64" s="81">
        <v>33180.699999999997</v>
      </c>
      <c r="H64" s="81">
        <v>33180.699999999997</v>
      </c>
      <c r="I64" s="81">
        <v>33180.699999999997</v>
      </c>
    </row>
    <row r="65" spans="1:9" x14ac:dyDescent="0.25">
      <c r="A65" s="67">
        <v>3295</v>
      </c>
      <c r="B65" s="68"/>
      <c r="C65" s="69"/>
      <c r="D65" s="18" t="s">
        <v>106</v>
      </c>
      <c r="E65" s="89">
        <v>1353.77</v>
      </c>
      <c r="F65" s="81">
        <v>1664.43</v>
      </c>
      <c r="G65" s="81">
        <v>1680</v>
      </c>
      <c r="H65" s="81">
        <v>1680</v>
      </c>
      <c r="I65" s="81">
        <v>1680</v>
      </c>
    </row>
    <row r="66" spans="1:9" ht="25.5" x14ac:dyDescent="0.25">
      <c r="A66" s="67" t="s">
        <v>139</v>
      </c>
      <c r="B66" s="68"/>
      <c r="C66" s="69"/>
      <c r="D66" s="95" t="s">
        <v>140</v>
      </c>
      <c r="E66" s="116">
        <f>(E67)</f>
        <v>1327.22</v>
      </c>
      <c r="F66" s="85">
        <f>(F67)</f>
        <v>1327.22</v>
      </c>
      <c r="G66" s="112">
        <f>(G67)</f>
        <v>1327.22</v>
      </c>
      <c r="H66" s="112">
        <f t="shared" ref="H66:I66" si="10">(H67)</f>
        <v>1327.22</v>
      </c>
      <c r="I66" s="112">
        <f t="shared" si="10"/>
        <v>1327.22</v>
      </c>
    </row>
    <row r="67" spans="1:9" x14ac:dyDescent="0.25">
      <c r="A67" s="64">
        <v>32</v>
      </c>
      <c r="B67" s="68"/>
      <c r="C67" s="69"/>
      <c r="D67" s="93" t="s">
        <v>25</v>
      </c>
      <c r="E67" s="116">
        <f>(E68+E69)</f>
        <v>1327.22</v>
      </c>
      <c r="F67" s="85">
        <f>(F68+F69)</f>
        <v>1327.22</v>
      </c>
      <c r="G67" s="85">
        <f>(G68+G69)</f>
        <v>1327.22</v>
      </c>
      <c r="H67" s="85">
        <f t="shared" ref="H67:I67" si="11">(H68+H69)</f>
        <v>1327.22</v>
      </c>
      <c r="I67" s="85">
        <f t="shared" si="11"/>
        <v>1327.22</v>
      </c>
    </row>
    <row r="68" spans="1:9" ht="25.5" x14ac:dyDescent="0.25">
      <c r="A68" s="67">
        <v>3224</v>
      </c>
      <c r="B68" s="68"/>
      <c r="C68" s="69"/>
      <c r="D68" s="18" t="s">
        <v>91</v>
      </c>
      <c r="E68" s="89">
        <v>663.61</v>
      </c>
      <c r="F68" s="81">
        <v>663.61</v>
      </c>
      <c r="G68" s="81">
        <v>663.61</v>
      </c>
      <c r="H68" s="81">
        <v>663.61</v>
      </c>
      <c r="I68" s="81">
        <v>663.61</v>
      </c>
    </row>
    <row r="69" spans="1:9" x14ac:dyDescent="0.25">
      <c r="A69" s="67">
        <v>3232</v>
      </c>
      <c r="B69" s="68"/>
      <c r="C69" s="69"/>
      <c r="D69" s="18" t="s">
        <v>95</v>
      </c>
      <c r="E69" s="89">
        <v>663.61</v>
      </c>
      <c r="F69" s="81">
        <v>663.61</v>
      </c>
      <c r="G69" s="81">
        <v>663.61</v>
      </c>
      <c r="H69" s="81">
        <v>663.61</v>
      </c>
      <c r="I69" s="81">
        <v>663.61</v>
      </c>
    </row>
    <row r="70" spans="1:9" ht="63.75" x14ac:dyDescent="0.25">
      <c r="A70" s="169" t="s">
        <v>141</v>
      </c>
      <c r="B70" s="170"/>
      <c r="C70" s="171"/>
      <c r="D70" s="69" t="s">
        <v>142</v>
      </c>
      <c r="E70" s="116">
        <f>(E71)</f>
        <v>82327.98000000001</v>
      </c>
      <c r="F70" s="85">
        <v>75774.23</v>
      </c>
      <c r="G70" s="85">
        <f>(G71)</f>
        <v>61800.000000000007</v>
      </c>
      <c r="H70" s="85">
        <f t="shared" ref="H70:I72" si="12">(H71)</f>
        <v>61800.000000000007</v>
      </c>
      <c r="I70" s="85">
        <f t="shared" si="12"/>
        <v>61800.000000000007</v>
      </c>
    </row>
    <row r="71" spans="1:9" ht="30" customHeight="1" x14ac:dyDescent="0.25">
      <c r="A71" s="169" t="s">
        <v>143</v>
      </c>
      <c r="B71" s="170"/>
      <c r="C71" s="171"/>
      <c r="D71" s="69" t="s">
        <v>144</v>
      </c>
      <c r="E71" s="116">
        <f>(E72)</f>
        <v>82327.98000000001</v>
      </c>
      <c r="F71" s="85">
        <v>75774.23</v>
      </c>
      <c r="G71" s="85">
        <f>(G72)</f>
        <v>61800.000000000007</v>
      </c>
      <c r="H71" s="85">
        <f t="shared" si="12"/>
        <v>61800.000000000007</v>
      </c>
      <c r="I71" s="85">
        <f t="shared" si="12"/>
        <v>61800.000000000007</v>
      </c>
    </row>
    <row r="72" spans="1:9" ht="25.5" x14ac:dyDescent="0.25">
      <c r="A72" s="64" t="s">
        <v>145</v>
      </c>
      <c r="B72" s="65"/>
      <c r="C72" s="66"/>
      <c r="D72" s="101" t="s">
        <v>146</v>
      </c>
      <c r="E72" s="116">
        <f>(E73)</f>
        <v>82327.98000000001</v>
      </c>
      <c r="F72" s="85">
        <v>75774.23</v>
      </c>
      <c r="G72" s="112">
        <f>(G73)</f>
        <v>61800.000000000007</v>
      </c>
      <c r="H72" s="112">
        <f t="shared" si="12"/>
        <v>61800.000000000007</v>
      </c>
      <c r="I72" s="112">
        <f t="shared" si="12"/>
        <v>61800.000000000007</v>
      </c>
    </row>
    <row r="73" spans="1:9" x14ac:dyDescent="0.25">
      <c r="A73" s="64">
        <v>32</v>
      </c>
      <c r="B73" s="65"/>
      <c r="C73" s="66"/>
      <c r="D73" s="93" t="s">
        <v>25</v>
      </c>
      <c r="E73" s="116">
        <f>(E74+E75+E76+E77+E78+E79+E80+E81)</f>
        <v>82327.98000000001</v>
      </c>
      <c r="F73" s="85">
        <f>(F74+F75+F76+F77+F78+F79+F80+F81)</f>
        <v>60055.710000000006</v>
      </c>
      <c r="G73" s="85">
        <f>(G74+G75+G76+G77+G78+G79+G80+G81)</f>
        <v>61800.000000000007</v>
      </c>
      <c r="H73" s="85">
        <f t="shared" ref="H73:I73" si="13">(H74+H75+H76+H77+H78+H79+H80+H81)</f>
        <v>61800.000000000007</v>
      </c>
      <c r="I73" s="85">
        <f t="shared" si="13"/>
        <v>61800.000000000007</v>
      </c>
    </row>
    <row r="74" spans="1:9" ht="25.5" x14ac:dyDescent="0.25">
      <c r="A74" s="67">
        <v>3221</v>
      </c>
      <c r="B74" s="68"/>
      <c r="C74" s="69"/>
      <c r="D74" s="18" t="s">
        <v>88</v>
      </c>
      <c r="E74" s="89">
        <v>4645.3</v>
      </c>
      <c r="F74" s="81">
        <v>3318.07</v>
      </c>
      <c r="G74" s="81">
        <v>3318.07</v>
      </c>
      <c r="H74" s="81">
        <v>3318.07</v>
      </c>
      <c r="I74" s="81">
        <v>3318.07</v>
      </c>
    </row>
    <row r="75" spans="1:9" x14ac:dyDescent="0.25">
      <c r="A75" s="67">
        <v>3222</v>
      </c>
      <c r="B75" s="68"/>
      <c r="C75" s="69"/>
      <c r="D75" s="18" t="s">
        <v>89</v>
      </c>
      <c r="E75" s="89">
        <v>54270.36</v>
      </c>
      <c r="F75" s="81">
        <v>42942.12</v>
      </c>
      <c r="G75" s="81">
        <v>44686.41</v>
      </c>
      <c r="H75" s="81">
        <v>44686.41</v>
      </c>
      <c r="I75" s="81">
        <v>44686.41</v>
      </c>
    </row>
    <row r="76" spans="1:9" ht="25.5" x14ac:dyDescent="0.25">
      <c r="A76" s="67">
        <v>3224</v>
      </c>
      <c r="B76" s="68"/>
      <c r="C76" s="69"/>
      <c r="D76" s="18" t="s">
        <v>91</v>
      </c>
      <c r="E76" s="89">
        <v>1327.23</v>
      </c>
      <c r="F76" s="81">
        <v>1314.23</v>
      </c>
      <c r="G76" s="81">
        <v>1314.23</v>
      </c>
      <c r="H76" s="81">
        <v>1314.23</v>
      </c>
      <c r="I76" s="81">
        <v>1314.23</v>
      </c>
    </row>
    <row r="77" spans="1:9" x14ac:dyDescent="0.25">
      <c r="A77" s="67">
        <v>3231</v>
      </c>
      <c r="B77" s="68"/>
      <c r="C77" s="69"/>
      <c r="D77" s="18" t="s">
        <v>94</v>
      </c>
      <c r="E77" s="89">
        <v>3318.07</v>
      </c>
      <c r="F77" s="81">
        <v>2054.83</v>
      </c>
      <c r="G77" s="81">
        <v>2054.83</v>
      </c>
      <c r="H77" s="81">
        <v>2054.83</v>
      </c>
      <c r="I77" s="81">
        <v>2054.83</v>
      </c>
    </row>
    <row r="78" spans="1:9" x14ac:dyDescent="0.25">
      <c r="A78" s="67">
        <v>3232</v>
      </c>
      <c r="B78" s="68"/>
      <c r="C78" s="69"/>
      <c r="D78" s="18" t="s">
        <v>95</v>
      </c>
      <c r="E78" s="89">
        <v>9476.42</v>
      </c>
      <c r="F78" s="81">
        <v>4379.57</v>
      </c>
      <c r="G78" s="81">
        <v>4379.57</v>
      </c>
      <c r="H78" s="81">
        <v>4379.57</v>
      </c>
      <c r="I78" s="81">
        <v>4379.57</v>
      </c>
    </row>
    <row r="79" spans="1:9" x14ac:dyDescent="0.25">
      <c r="A79" s="67">
        <v>3233</v>
      </c>
      <c r="B79" s="68"/>
      <c r="C79" s="69"/>
      <c r="D79" s="18" t="s">
        <v>147</v>
      </c>
      <c r="E79" s="89">
        <v>0</v>
      </c>
      <c r="F79" s="81">
        <v>56.3</v>
      </c>
      <c r="G79" s="81">
        <v>56.3</v>
      </c>
      <c r="H79" s="81">
        <v>56.3</v>
      </c>
      <c r="I79" s="81">
        <v>56.3</v>
      </c>
    </row>
    <row r="80" spans="1:9" x14ac:dyDescent="0.25">
      <c r="A80" s="67">
        <v>3234</v>
      </c>
      <c r="B80" s="68"/>
      <c r="C80" s="69"/>
      <c r="D80" s="18" t="s">
        <v>132</v>
      </c>
      <c r="E80" s="89">
        <v>6636.14</v>
      </c>
      <c r="F80" s="81">
        <v>3999.75</v>
      </c>
      <c r="G80" s="81">
        <v>3999.75</v>
      </c>
      <c r="H80" s="81">
        <v>3999.75</v>
      </c>
      <c r="I80" s="81">
        <v>3999.75</v>
      </c>
    </row>
    <row r="81" spans="1:9" x14ac:dyDescent="0.25">
      <c r="A81" s="67">
        <v>3238</v>
      </c>
      <c r="B81" s="68"/>
      <c r="C81" s="69"/>
      <c r="D81" s="18" t="s">
        <v>100</v>
      </c>
      <c r="E81" s="89">
        <v>2654.46</v>
      </c>
      <c r="F81" s="81">
        <v>1990.84</v>
      </c>
      <c r="G81" s="81">
        <v>1990.84</v>
      </c>
      <c r="H81" s="81">
        <v>1990.84</v>
      </c>
      <c r="I81" s="81">
        <v>1990.84</v>
      </c>
    </row>
    <row r="82" spans="1:9" ht="25.5" x14ac:dyDescent="0.25">
      <c r="A82" s="67">
        <v>3722</v>
      </c>
      <c r="B82" s="68"/>
      <c r="C82" s="69"/>
      <c r="D82" s="77" t="s">
        <v>161</v>
      </c>
      <c r="E82" s="89">
        <v>86123.83</v>
      </c>
      <c r="F82" s="81">
        <v>0</v>
      </c>
      <c r="G82" s="81">
        <v>0</v>
      </c>
      <c r="H82" s="81">
        <v>0</v>
      </c>
      <c r="I82" s="81">
        <v>0</v>
      </c>
    </row>
    <row r="83" spans="1:9" ht="38.25" x14ac:dyDescent="0.25">
      <c r="A83" s="67">
        <v>42</v>
      </c>
      <c r="B83" s="68"/>
      <c r="C83" s="69"/>
      <c r="D83" s="26" t="s">
        <v>33</v>
      </c>
      <c r="E83" s="116">
        <f>(E84+E85+E86)</f>
        <v>10617.83</v>
      </c>
      <c r="F83" s="85">
        <f>(F84+F86)</f>
        <v>17074.82</v>
      </c>
      <c r="G83" s="85">
        <f>(G84+G86)</f>
        <v>0</v>
      </c>
      <c r="H83" s="85">
        <f t="shared" ref="H83:I83" si="14">(H84+H86)</f>
        <v>0</v>
      </c>
      <c r="I83" s="85">
        <f t="shared" si="14"/>
        <v>0</v>
      </c>
    </row>
    <row r="84" spans="1:9" x14ac:dyDescent="0.25">
      <c r="A84" s="67">
        <v>4221</v>
      </c>
      <c r="B84" s="68"/>
      <c r="C84" s="69"/>
      <c r="D84" s="83" t="s">
        <v>129</v>
      </c>
      <c r="E84" s="89">
        <v>9290.6</v>
      </c>
      <c r="F84" s="81">
        <v>15774.82</v>
      </c>
      <c r="G84" s="81">
        <v>0</v>
      </c>
      <c r="H84" s="81">
        <v>0</v>
      </c>
      <c r="I84" s="81">
        <v>0</v>
      </c>
    </row>
    <row r="85" spans="1:9" x14ac:dyDescent="0.25">
      <c r="A85" s="67">
        <v>4223</v>
      </c>
      <c r="B85" s="68"/>
      <c r="C85" s="69"/>
      <c r="D85" s="83" t="s">
        <v>114</v>
      </c>
      <c r="E85" s="89">
        <v>1327.23</v>
      </c>
      <c r="F85" s="81">
        <v>0</v>
      </c>
      <c r="G85" s="81">
        <v>0</v>
      </c>
      <c r="H85" s="81">
        <v>0</v>
      </c>
      <c r="I85" s="81">
        <v>0</v>
      </c>
    </row>
    <row r="86" spans="1:9" x14ac:dyDescent="0.25">
      <c r="A86" s="67">
        <v>4227</v>
      </c>
      <c r="B86" s="68"/>
      <c r="C86" s="69"/>
      <c r="D86" s="98" t="s">
        <v>136</v>
      </c>
      <c r="E86" s="89">
        <v>0</v>
      </c>
      <c r="F86" s="81">
        <v>1300</v>
      </c>
      <c r="G86" s="81">
        <v>0</v>
      </c>
      <c r="H86" s="81">
        <v>0</v>
      </c>
      <c r="I86" s="81">
        <v>0</v>
      </c>
    </row>
    <row r="87" spans="1:9" ht="63.75" x14ac:dyDescent="0.25">
      <c r="A87" s="169" t="s">
        <v>148</v>
      </c>
      <c r="B87" s="170"/>
      <c r="C87" s="171"/>
      <c r="D87" s="69" t="s">
        <v>142</v>
      </c>
      <c r="E87" s="116">
        <f>(E88+E96)</f>
        <v>51477.320000000007</v>
      </c>
      <c r="F87" s="85">
        <f>(F88+F96)</f>
        <v>61147.67</v>
      </c>
      <c r="G87" s="112">
        <f>(G88+G96)</f>
        <v>66413</v>
      </c>
      <c r="H87" s="112">
        <f t="shared" ref="H87:I87" si="15">(H88+H96)</f>
        <v>66413</v>
      </c>
      <c r="I87" s="112">
        <f t="shared" si="15"/>
        <v>66413</v>
      </c>
    </row>
    <row r="88" spans="1:9" x14ac:dyDescent="0.25">
      <c r="A88" s="169" t="s">
        <v>149</v>
      </c>
      <c r="B88" s="170"/>
      <c r="C88" s="171"/>
      <c r="D88" s="69" t="s">
        <v>124</v>
      </c>
      <c r="E88" s="116">
        <f t="shared" ref="E88:G89" si="16">(E89)</f>
        <v>40673.670000000006</v>
      </c>
      <c r="F88" s="85">
        <f t="shared" si="16"/>
        <v>49837</v>
      </c>
      <c r="G88" s="85">
        <f t="shared" si="16"/>
        <v>62513</v>
      </c>
      <c r="H88" s="85">
        <f t="shared" ref="H88:I89" si="17">(H89)</f>
        <v>62513</v>
      </c>
      <c r="I88" s="85">
        <f t="shared" si="17"/>
        <v>62513</v>
      </c>
    </row>
    <row r="89" spans="1:9" ht="25.5" x14ac:dyDescent="0.25">
      <c r="A89" s="64" t="s">
        <v>145</v>
      </c>
      <c r="B89" s="65"/>
      <c r="C89" s="66"/>
      <c r="D89" s="101" t="s">
        <v>146</v>
      </c>
      <c r="E89" s="116">
        <f t="shared" si="16"/>
        <v>40673.670000000006</v>
      </c>
      <c r="F89" s="85">
        <f t="shared" si="16"/>
        <v>49837</v>
      </c>
      <c r="G89" s="85">
        <f t="shared" si="16"/>
        <v>62513</v>
      </c>
      <c r="H89" s="85">
        <f t="shared" si="17"/>
        <v>62513</v>
      </c>
      <c r="I89" s="85">
        <f t="shared" si="17"/>
        <v>62513</v>
      </c>
    </row>
    <row r="90" spans="1:9" x14ac:dyDescent="0.25">
      <c r="A90" s="64">
        <v>32</v>
      </c>
      <c r="B90" s="65"/>
      <c r="C90" s="66"/>
      <c r="D90" s="95" t="s">
        <v>25</v>
      </c>
      <c r="E90" s="89">
        <f>(E91+E92+E93+E94+E95)</f>
        <v>40673.670000000006</v>
      </c>
      <c r="F90" s="81">
        <f>(F91+F92+F93+F94+F95)</f>
        <v>49837</v>
      </c>
      <c r="G90" s="81">
        <f>(G91+G92+G93+G94+G95)</f>
        <v>62513</v>
      </c>
      <c r="H90" s="81">
        <f t="shared" ref="H90:I90" si="18">(H91+H92+H93+H94+H95)</f>
        <v>62513</v>
      </c>
      <c r="I90" s="81">
        <f t="shared" si="18"/>
        <v>62513</v>
      </c>
    </row>
    <row r="91" spans="1:9" x14ac:dyDescent="0.25">
      <c r="A91" s="67">
        <v>3211</v>
      </c>
      <c r="B91" s="68"/>
      <c r="C91" s="69"/>
      <c r="D91" s="77" t="s">
        <v>84</v>
      </c>
      <c r="E91" s="89">
        <v>0</v>
      </c>
      <c r="F91" s="81">
        <v>265.45</v>
      </c>
      <c r="G91" s="81">
        <v>265.45</v>
      </c>
      <c r="H91" s="81">
        <v>265.45</v>
      </c>
      <c r="I91" s="81">
        <v>265.45</v>
      </c>
    </row>
    <row r="92" spans="1:9" x14ac:dyDescent="0.25">
      <c r="A92" s="67">
        <v>3212</v>
      </c>
      <c r="B92" s="68"/>
      <c r="C92" s="69"/>
      <c r="D92" s="18" t="s">
        <v>85</v>
      </c>
      <c r="E92" s="89">
        <v>7963.37</v>
      </c>
      <c r="F92" s="81">
        <v>8626.9699999999993</v>
      </c>
      <c r="G92" s="81">
        <v>11302.97</v>
      </c>
      <c r="H92" s="81">
        <v>11302.97</v>
      </c>
      <c r="I92" s="81">
        <v>11302.97</v>
      </c>
    </row>
    <row r="93" spans="1:9" ht="25.5" x14ac:dyDescent="0.25">
      <c r="A93" s="67">
        <v>3213</v>
      </c>
      <c r="B93" s="68"/>
      <c r="C93" s="69"/>
      <c r="D93" s="18" t="s">
        <v>86</v>
      </c>
      <c r="E93" s="89">
        <v>796.34</v>
      </c>
      <c r="F93" s="81">
        <v>265.45</v>
      </c>
      <c r="G93" s="81">
        <v>265.45</v>
      </c>
      <c r="H93" s="81">
        <v>265.45</v>
      </c>
      <c r="I93" s="81">
        <v>265.45</v>
      </c>
    </row>
    <row r="94" spans="1:9" x14ac:dyDescent="0.25">
      <c r="A94" s="67">
        <v>3223</v>
      </c>
      <c r="B94" s="68"/>
      <c r="C94" s="69"/>
      <c r="D94" s="18" t="s">
        <v>90</v>
      </c>
      <c r="E94" s="89">
        <v>31183.98</v>
      </c>
      <c r="F94" s="81">
        <v>38489.199999999997</v>
      </c>
      <c r="G94" s="81">
        <v>48489.2</v>
      </c>
      <c r="H94" s="81">
        <v>48489.2</v>
      </c>
      <c r="I94" s="81">
        <v>48489.2</v>
      </c>
    </row>
    <row r="95" spans="1:9" x14ac:dyDescent="0.25">
      <c r="A95" s="67">
        <v>3236</v>
      </c>
      <c r="B95" s="68"/>
      <c r="C95" s="69"/>
      <c r="D95" s="18" t="s">
        <v>98</v>
      </c>
      <c r="E95" s="89">
        <v>729.98</v>
      </c>
      <c r="F95" s="81">
        <v>2189.9299999999998</v>
      </c>
      <c r="G95" s="81">
        <v>2189.9299999999998</v>
      </c>
      <c r="H95" s="81">
        <v>2189.9299999999998</v>
      </c>
      <c r="I95" s="81">
        <v>2189.9299999999998</v>
      </c>
    </row>
    <row r="96" spans="1:9" ht="45" customHeight="1" x14ac:dyDescent="0.25">
      <c r="A96" s="169" t="s">
        <v>155</v>
      </c>
      <c r="B96" s="170"/>
      <c r="C96" s="171"/>
      <c r="D96" s="69" t="s">
        <v>156</v>
      </c>
      <c r="E96" s="116">
        <f>(E97)</f>
        <v>10803.65</v>
      </c>
      <c r="F96" s="85">
        <f>(F97)</f>
        <v>11310.67</v>
      </c>
      <c r="G96" s="112">
        <f>(G97)</f>
        <v>3900</v>
      </c>
      <c r="H96" s="112">
        <f t="shared" ref="H96:I97" si="19">(H97)</f>
        <v>3900</v>
      </c>
      <c r="I96" s="112">
        <f t="shared" si="19"/>
        <v>3900</v>
      </c>
    </row>
    <row r="97" spans="1:9" ht="25.5" x14ac:dyDescent="0.25">
      <c r="A97" s="64" t="s">
        <v>145</v>
      </c>
      <c r="B97" s="65"/>
      <c r="C97" s="66"/>
      <c r="D97" s="66" t="s">
        <v>146</v>
      </c>
      <c r="E97" s="116">
        <f>(E98)</f>
        <v>10803.65</v>
      </c>
      <c r="F97" s="85">
        <f>(F99+F100)</f>
        <v>11310.67</v>
      </c>
      <c r="G97" s="85">
        <f>(G98)</f>
        <v>3900</v>
      </c>
      <c r="H97" s="85">
        <f t="shared" si="19"/>
        <v>3900</v>
      </c>
      <c r="I97" s="85">
        <f t="shared" si="19"/>
        <v>3900</v>
      </c>
    </row>
    <row r="98" spans="1:9" x14ac:dyDescent="0.25">
      <c r="A98" s="64">
        <v>32</v>
      </c>
      <c r="B98" s="68"/>
      <c r="C98" s="69"/>
      <c r="D98" s="93" t="s">
        <v>25</v>
      </c>
      <c r="E98" s="116">
        <f>(E99+E100)</f>
        <v>10803.65</v>
      </c>
      <c r="F98" s="85">
        <f>(F99+F100)</f>
        <v>11310.67</v>
      </c>
      <c r="G98" s="85">
        <f>(G99+G100)</f>
        <v>3900</v>
      </c>
      <c r="H98" s="85">
        <f t="shared" ref="H98:I98" si="20">(H99+H100)</f>
        <v>3900</v>
      </c>
      <c r="I98" s="85">
        <f t="shared" si="20"/>
        <v>3900</v>
      </c>
    </row>
    <row r="99" spans="1:9" ht="25.5" x14ac:dyDescent="0.25">
      <c r="A99" s="67">
        <v>3224</v>
      </c>
      <c r="B99" s="68"/>
      <c r="C99" s="69"/>
      <c r="D99" s="18" t="s">
        <v>91</v>
      </c>
      <c r="E99" s="89">
        <v>1327.23</v>
      </c>
      <c r="F99" s="81">
        <v>1314.23</v>
      </c>
      <c r="G99" s="81">
        <v>950</v>
      </c>
      <c r="H99" s="81">
        <v>950</v>
      </c>
      <c r="I99" s="81">
        <v>950</v>
      </c>
    </row>
    <row r="100" spans="1:9" x14ac:dyDescent="0.25">
      <c r="A100" s="67">
        <v>3232</v>
      </c>
      <c r="B100" s="68"/>
      <c r="C100" s="69"/>
      <c r="D100" s="18" t="s">
        <v>95</v>
      </c>
      <c r="E100" s="89">
        <v>9476.42</v>
      </c>
      <c r="F100" s="81">
        <v>9996.44</v>
      </c>
      <c r="G100" s="81">
        <v>2950</v>
      </c>
      <c r="H100" s="81">
        <v>2950</v>
      </c>
      <c r="I100" s="81">
        <v>2950</v>
      </c>
    </row>
    <row r="101" spans="1:9" ht="45" customHeight="1" x14ac:dyDescent="0.25">
      <c r="A101" s="169" t="s">
        <v>150</v>
      </c>
      <c r="B101" s="170"/>
      <c r="C101" s="171"/>
      <c r="D101" s="94" t="s">
        <v>151</v>
      </c>
      <c r="E101" s="89">
        <v>0</v>
      </c>
      <c r="F101" s="85">
        <v>4337.5</v>
      </c>
      <c r="G101" s="85">
        <v>0</v>
      </c>
      <c r="H101" s="85">
        <v>0</v>
      </c>
      <c r="I101" s="85">
        <v>0</v>
      </c>
    </row>
    <row r="102" spans="1:9" ht="45" customHeight="1" x14ac:dyDescent="0.25">
      <c r="A102" s="169" t="s">
        <v>149</v>
      </c>
      <c r="B102" s="170"/>
      <c r="C102" s="171"/>
      <c r="D102" s="94" t="s">
        <v>152</v>
      </c>
      <c r="E102" s="89">
        <v>0</v>
      </c>
      <c r="F102" s="85">
        <v>4337.5</v>
      </c>
      <c r="G102" s="85">
        <v>0</v>
      </c>
      <c r="H102" s="85">
        <v>0</v>
      </c>
      <c r="I102" s="85">
        <v>0</v>
      </c>
    </row>
    <row r="103" spans="1:9" x14ac:dyDescent="0.25">
      <c r="A103" s="64" t="s">
        <v>153</v>
      </c>
      <c r="B103" s="68"/>
      <c r="C103" s="69"/>
      <c r="D103" s="102" t="s">
        <v>154</v>
      </c>
      <c r="E103" s="89">
        <v>0</v>
      </c>
      <c r="F103" s="85">
        <v>4337.5</v>
      </c>
      <c r="G103" s="85">
        <v>0</v>
      </c>
      <c r="H103" s="85">
        <v>0</v>
      </c>
      <c r="I103" s="85">
        <v>0</v>
      </c>
    </row>
    <row r="104" spans="1:9" x14ac:dyDescent="0.25">
      <c r="A104" s="125">
        <v>3232</v>
      </c>
      <c r="B104" s="126"/>
      <c r="C104" s="127"/>
      <c r="D104" s="18" t="s">
        <v>95</v>
      </c>
      <c r="E104" s="89">
        <v>0</v>
      </c>
      <c r="F104" s="81">
        <v>4337.5</v>
      </c>
      <c r="G104" s="81">
        <v>0</v>
      </c>
      <c r="H104" s="81">
        <v>0</v>
      </c>
      <c r="I104" s="81">
        <v>0</v>
      </c>
    </row>
    <row r="105" spans="1:9" x14ac:dyDescent="0.25">
      <c r="A105" s="184" t="s">
        <v>177</v>
      </c>
      <c r="B105" s="185"/>
      <c r="C105" s="186"/>
      <c r="D105" s="132" t="s">
        <v>178</v>
      </c>
      <c r="E105" s="133">
        <v>0</v>
      </c>
      <c r="F105" s="134">
        <v>0</v>
      </c>
      <c r="G105" s="144">
        <v>995421.06</v>
      </c>
      <c r="H105" s="144">
        <v>995421.06</v>
      </c>
      <c r="I105" s="144">
        <v>995421.06</v>
      </c>
    </row>
    <row r="106" spans="1:9" ht="51" x14ac:dyDescent="0.25">
      <c r="A106" s="187" t="s">
        <v>179</v>
      </c>
      <c r="B106" s="188"/>
      <c r="C106" s="189"/>
      <c r="D106" s="135" t="s">
        <v>180</v>
      </c>
      <c r="E106" s="136">
        <v>0</v>
      </c>
      <c r="F106" s="137">
        <v>0</v>
      </c>
      <c r="G106" s="144">
        <v>995421.06</v>
      </c>
      <c r="H106" s="144">
        <v>995421.06</v>
      </c>
      <c r="I106" s="144">
        <v>995421.06</v>
      </c>
    </row>
    <row r="107" spans="1:9" x14ac:dyDescent="0.25">
      <c r="A107" s="172" t="s">
        <v>181</v>
      </c>
      <c r="B107" s="173"/>
      <c r="C107" s="174"/>
      <c r="D107" s="124" t="s">
        <v>182</v>
      </c>
      <c r="E107" s="116">
        <v>0</v>
      </c>
      <c r="F107" s="111">
        <v>0</v>
      </c>
      <c r="G107" s="144">
        <v>995421.06</v>
      </c>
      <c r="H107" s="144">
        <v>995421.06</v>
      </c>
      <c r="I107" s="144">
        <v>995421.06</v>
      </c>
    </row>
    <row r="108" spans="1:9" ht="25.5" x14ac:dyDescent="0.25">
      <c r="A108" s="178">
        <v>4</v>
      </c>
      <c r="B108" s="179"/>
      <c r="C108" s="180"/>
      <c r="D108" s="123" t="s">
        <v>11</v>
      </c>
      <c r="E108" s="116">
        <v>0</v>
      </c>
      <c r="F108" s="111">
        <v>0</v>
      </c>
      <c r="G108" s="141">
        <v>995421.06</v>
      </c>
      <c r="H108" s="141">
        <v>995421.06</v>
      </c>
      <c r="I108" s="141">
        <v>995421.06</v>
      </c>
    </row>
    <row r="109" spans="1:9" ht="25.5" x14ac:dyDescent="0.25">
      <c r="A109" s="178">
        <v>45</v>
      </c>
      <c r="B109" s="179"/>
      <c r="C109" s="180"/>
      <c r="D109" s="123" t="s">
        <v>183</v>
      </c>
      <c r="E109" s="89">
        <v>0</v>
      </c>
      <c r="F109" s="90">
        <v>0</v>
      </c>
      <c r="G109" s="141">
        <v>995421.06</v>
      </c>
      <c r="H109" s="141">
        <v>995421.06</v>
      </c>
      <c r="I109" s="141">
        <v>995421.06</v>
      </c>
    </row>
    <row r="110" spans="1:9" ht="25.5" x14ac:dyDescent="0.25">
      <c r="A110" s="122">
        <v>451</v>
      </c>
      <c r="B110" s="139"/>
      <c r="C110" s="140"/>
      <c r="D110" s="123" t="s">
        <v>184</v>
      </c>
      <c r="E110" s="89">
        <v>0</v>
      </c>
      <c r="F110" s="90">
        <v>0</v>
      </c>
      <c r="G110" s="141">
        <v>995421.06</v>
      </c>
      <c r="H110" s="141">
        <v>995421.06</v>
      </c>
      <c r="I110" s="141">
        <v>995421.06</v>
      </c>
    </row>
    <row r="111" spans="1:9" ht="25.5" x14ac:dyDescent="0.25">
      <c r="A111" s="125">
        <v>4511</v>
      </c>
      <c r="B111" s="128"/>
      <c r="C111" s="129"/>
      <c r="D111" s="127" t="s">
        <v>184</v>
      </c>
      <c r="E111" s="89">
        <v>0</v>
      </c>
      <c r="F111" s="90">
        <v>0</v>
      </c>
      <c r="G111" s="141">
        <v>995421.06</v>
      </c>
      <c r="H111" s="141">
        <v>995421.06</v>
      </c>
      <c r="I111" s="141">
        <v>995421.06</v>
      </c>
    </row>
    <row r="113" spans="1:8" x14ac:dyDescent="0.25">
      <c r="A113" s="121" t="s">
        <v>175</v>
      </c>
      <c r="B113" s="121"/>
      <c r="C113" s="121"/>
      <c r="D113" s="121"/>
      <c r="E113" s="121" t="s">
        <v>171</v>
      </c>
      <c r="F113" s="121"/>
      <c r="G113" s="121" t="s">
        <v>172</v>
      </c>
      <c r="H113" s="121"/>
    </row>
    <row r="114" spans="1:8" x14ac:dyDescent="0.25">
      <c r="A114" s="121" t="s">
        <v>173</v>
      </c>
      <c r="B114" s="121"/>
      <c r="C114" s="121"/>
      <c r="D114" s="121"/>
      <c r="E114" s="121"/>
      <c r="F114" s="121"/>
      <c r="G114" s="121"/>
      <c r="H114" s="121"/>
    </row>
    <row r="115" spans="1:8" x14ac:dyDescent="0.25">
      <c r="A115" s="121" t="s">
        <v>176</v>
      </c>
      <c r="B115" s="121"/>
      <c r="C115" s="121"/>
      <c r="D115" s="121"/>
      <c r="E115" s="121"/>
      <c r="F115" s="121"/>
      <c r="G115" s="121"/>
      <c r="H115" s="121"/>
    </row>
  </sheetData>
  <mergeCells count="21">
    <mergeCell ref="A105:C105"/>
    <mergeCell ref="A106:C106"/>
    <mergeCell ref="A107:C107"/>
    <mergeCell ref="A108:C108"/>
    <mergeCell ref="A109:C109"/>
    <mergeCell ref="A6:C6"/>
    <mergeCell ref="A7:C7"/>
    <mergeCell ref="A1:I1"/>
    <mergeCell ref="A3:I3"/>
    <mergeCell ref="A5:C5"/>
    <mergeCell ref="A8:C8"/>
    <mergeCell ref="A9:C9"/>
    <mergeCell ref="A11:C11"/>
    <mergeCell ref="A10:C10"/>
    <mergeCell ref="A70:C70"/>
    <mergeCell ref="A71:C71"/>
    <mergeCell ref="A87:C87"/>
    <mergeCell ref="A88:C88"/>
    <mergeCell ref="A101:C101"/>
    <mergeCell ref="A102:C102"/>
    <mergeCell ref="A96:C96"/>
  </mergeCells>
  <pageMargins left="0.7" right="0.7" top="0.75" bottom="0.75" header="0.3" footer="0.3"/>
  <pageSetup paperSize="9" scale="7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zbornica</cp:lastModifiedBy>
  <cp:lastPrinted>2023-10-11T10:54:53Z</cp:lastPrinted>
  <dcterms:created xsi:type="dcterms:W3CDTF">2022-08-12T12:51:27Z</dcterms:created>
  <dcterms:modified xsi:type="dcterms:W3CDTF">2023-10-13T07:48:09Z</dcterms:modified>
  <cp:contentStatus>Konačno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