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aulina\Desktop\"/>
    </mc:Choice>
  </mc:AlternateContent>
  <xr:revisionPtr revIDLastSave="0" documentId="13_ncr:1_{209419C5-3685-49C9-8E97-202E5BB65845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Programska klasifikacija" sheetId="7" r:id="rId4"/>
    <sheet name="Račun financiranja " sheetId="9" r:id="rId5"/>
    <sheet name="Rashodi prema funkcijskoj k " sheetId="11" r:id="rId6"/>
    <sheet name="Račun fin prema izvorima f" sheetId="10" r:id="rId7"/>
    <sheet name="NAPUTAK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30" i="10" l="1"/>
  <c r="H30" i="8" l="1"/>
  <c r="H9" i="7"/>
  <c r="H73" i="7"/>
  <c r="H87" i="7"/>
  <c r="H90" i="7"/>
  <c r="I90" i="7"/>
  <c r="I89" i="7"/>
  <c r="I91" i="7"/>
  <c r="I92" i="7"/>
  <c r="I93" i="7"/>
  <c r="I94" i="7"/>
  <c r="I95" i="7"/>
  <c r="I96" i="7"/>
  <c r="I97" i="7"/>
  <c r="I98" i="7"/>
  <c r="I99" i="7"/>
  <c r="I100" i="7"/>
  <c r="I113" i="7"/>
  <c r="I114" i="7"/>
  <c r="I115" i="7"/>
  <c r="I116" i="7"/>
  <c r="I84" i="7"/>
  <c r="I56" i="7" l="1"/>
  <c r="H13" i="7"/>
  <c r="G13" i="7"/>
  <c r="G20" i="7"/>
  <c r="I20" i="7" s="1"/>
  <c r="G24" i="7"/>
  <c r="G46" i="7"/>
  <c r="G50" i="7"/>
  <c r="G59" i="7"/>
  <c r="G63" i="7"/>
  <c r="G78" i="7"/>
  <c r="G87" i="7"/>
  <c r="G74" i="7" s="1"/>
  <c r="G90" i="7"/>
  <c r="G98" i="7"/>
  <c r="F78" i="7"/>
  <c r="F63" i="7"/>
  <c r="F50" i="7"/>
  <c r="F20" i="7"/>
  <c r="I17" i="7"/>
  <c r="I18" i="7"/>
  <c r="I19" i="7"/>
  <c r="I21" i="7"/>
  <c r="I22" i="7"/>
  <c r="I14" i="7"/>
  <c r="I16" i="7"/>
  <c r="F13" i="7"/>
  <c r="G23" i="7" l="1"/>
  <c r="G58" i="7"/>
  <c r="L24" i="3"/>
  <c r="J31" i="3"/>
  <c r="J32" i="3"/>
  <c r="J72" i="3"/>
  <c r="J73" i="3"/>
  <c r="J38" i="3"/>
  <c r="J67" i="3"/>
  <c r="J60" i="3"/>
  <c r="J51" i="3"/>
  <c r="J44" i="3"/>
  <c r="J39" i="3"/>
  <c r="L69" i="3"/>
  <c r="L70" i="3"/>
  <c r="K70" i="3"/>
  <c r="I34" i="3"/>
  <c r="I39" i="3"/>
  <c r="I44" i="3"/>
  <c r="I51" i="3"/>
  <c r="I60" i="3"/>
  <c r="I67" i="3"/>
  <c r="I73" i="3"/>
  <c r="G73" i="3"/>
  <c r="G72" i="3" s="1"/>
  <c r="G71" i="3" s="1"/>
  <c r="G67" i="3"/>
  <c r="G60" i="3"/>
  <c r="G51" i="3"/>
  <c r="G44" i="3"/>
  <c r="G39" i="3"/>
  <c r="G38" i="3" s="1"/>
  <c r="G33" i="3"/>
  <c r="G11" i="3"/>
  <c r="L11" i="1"/>
  <c r="L14" i="1"/>
  <c r="L15" i="1"/>
  <c r="L16" i="1"/>
  <c r="L10" i="1"/>
  <c r="K11" i="1"/>
  <c r="K14" i="1"/>
  <c r="K15" i="1"/>
  <c r="K16" i="1"/>
  <c r="G11" i="7" l="1"/>
  <c r="G32" i="3"/>
  <c r="K10" i="1"/>
  <c r="I25" i="7" l="1"/>
  <c r="I26" i="7"/>
  <c r="I27" i="7"/>
  <c r="I28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7" i="7"/>
  <c r="I48" i="7"/>
  <c r="I51" i="7"/>
  <c r="I52" i="7"/>
  <c r="I53" i="7"/>
  <c r="I54" i="7"/>
  <c r="I55" i="7"/>
  <c r="I60" i="7"/>
  <c r="I61" i="7"/>
  <c r="I62" i="7"/>
  <c r="I64" i="7"/>
  <c r="I65" i="7"/>
  <c r="I68" i="7"/>
  <c r="I73" i="7"/>
  <c r="I75" i="7"/>
  <c r="I76" i="7"/>
  <c r="I79" i="7"/>
  <c r="I80" i="7"/>
  <c r="I82" i="7"/>
  <c r="I83" i="7"/>
  <c r="I85" i="7"/>
  <c r="I86" i="7"/>
  <c r="I88" i="7"/>
  <c r="I9" i="7"/>
  <c r="H74" i="7"/>
  <c r="F87" i="7"/>
  <c r="F74" i="7" s="1"/>
  <c r="H98" i="7"/>
  <c r="F98" i="7"/>
  <c r="F90" i="7"/>
  <c r="H78" i="7"/>
  <c r="H63" i="7"/>
  <c r="H59" i="7"/>
  <c r="F59" i="7"/>
  <c r="H50" i="7"/>
  <c r="H46" i="7"/>
  <c r="F46" i="7"/>
  <c r="H24" i="7"/>
  <c r="F24" i="7"/>
  <c r="I46" i="7" l="1"/>
  <c r="I24" i="7"/>
  <c r="I59" i="7"/>
  <c r="F58" i="7"/>
  <c r="I78" i="7"/>
  <c r="I13" i="7"/>
  <c r="I63" i="7"/>
  <c r="F23" i="7"/>
  <c r="L13" i="1"/>
  <c r="K13" i="1"/>
  <c r="H23" i="7"/>
  <c r="I23" i="7" s="1"/>
  <c r="I74" i="7"/>
  <c r="I8" i="7"/>
  <c r="I87" i="7"/>
  <c r="H12" i="7"/>
  <c r="H58" i="7"/>
  <c r="I50" i="7"/>
  <c r="H29" i="10"/>
  <c r="G29" i="10"/>
  <c r="H28" i="10"/>
  <c r="G28" i="10"/>
  <c r="H27" i="10"/>
  <c r="G27" i="10"/>
  <c r="H26" i="10"/>
  <c r="G26" i="10"/>
  <c r="H23" i="10"/>
  <c r="G23" i="10"/>
  <c r="H22" i="10"/>
  <c r="G22" i="10"/>
  <c r="H21" i="10"/>
  <c r="G21" i="10"/>
  <c r="H20" i="10"/>
  <c r="G20" i="10"/>
  <c r="H16" i="10"/>
  <c r="G16" i="10"/>
  <c r="H15" i="10"/>
  <c r="G15" i="10"/>
  <c r="H14" i="10"/>
  <c r="G14" i="10"/>
  <c r="H13" i="10"/>
  <c r="G13" i="10"/>
  <c r="H10" i="10"/>
  <c r="G10" i="10"/>
  <c r="H9" i="10"/>
  <c r="G9" i="10"/>
  <c r="H8" i="10"/>
  <c r="G8" i="10"/>
  <c r="H7" i="10"/>
  <c r="G7" i="10"/>
  <c r="I58" i="7" l="1"/>
  <c r="F11" i="7"/>
  <c r="I77" i="7"/>
  <c r="H11" i="7"/>
  <c r="I12" i="7"/>
  <c r="H27" i="8"/>
  <c r="H28" i="8"/>
  <c r="H29" i="8"/>
  <c r="H26" i="8"/>
  <c r="H21" i="8"/>
  <c r="H22" i="8"/>
  <c r="H23" i="8"/>
  <c r="H20" i="8"/>
  <c r="H14" i="8"/>
  <c r="H15" i="8"/>
  <c r="H16" i="8"/>
  <c r="H13" i="8"/>
  <c r="H8" i="8"/>
  <c r="H9" i="8"/>
  <c r="H10" i="8"/>
  <c r="H7" i="8"/>
  <c r="G27" i="8"/>
  <c r="G28" i="8"/>
  <c r="G29" i="8"/>
  <c r="G26" i="8"/>
  <c r="G21" i="8"/>
  <c r="G22" i="8"/>
  <c r="G23" i="8"/>
  <c r="G20" i="8"/>
  <c r="G14" i="8"/>
  <c r="G15" i="8"/>
  <c r="G16" i="8"/>
  <c r="G13" i="8"/>
  <c r="G8" i="8"/>
  <c r="G9" i="8"/>
  <c r="G10" i="8"/>
  <c r="G7" i="8"/>
  <c r="L82" i="3"/>
  <c r="L81" i="3"/>
  <c r="L74" i="3"/>
  <c r="L75" i="3"/>
  <c r="L76" i="3"/>
  <c r="L52" i="3"/>
  <c r="L53" i="3"/>
  <c r="L54" i="3"/>
  <c r="L55" i="3"/>
  <c r="L56" i="3"/>
  <c r="L57" i="3"/>
  <c r="L58" i="3"/>
  <c r="L59" i="3"/>
  <c r="L61" i="3"/>
  <c r="L62" i="3"/>
  <c r="L63" i="3"/>
  <c r="L64" i="3"/>
  <c r="L65" i="3"/>
  <c r="L66" i="3"/>
  <c r="L68" i="3"/>
  <c r="L45" i="3"/>
  <c r="L46" i="3"/>
  <c r="L47" i="3"/>
  <c r="L48" i="3"/>
  <c r="L49" i="3"/>
  <c r="L50" i="3"/>
  <c r="L34" i="3"/>
  <c r="L35" i="3"/>
  <c r="L36" i="3"/>
  <c r="L37" i="3"/>
  <c r="L40" i="3"/>
  <c r="L41" i="3"/>
  <c r="L42" i="3"/>
  <c r="K82" i="3"/>
  <c r="K81" i="3"/>
  <c r="K74" i="3"/>
  <c r="K75" i="3"/>
  <c r="K76" i="3"/>
  <c r="K59" i="3"/>
  <c r="K61" i="3"/>
  <c r="K62" i="3"/>
  <c r="K63" i="3"/>
  <c r="K64" i="3"/>
  <c r="K65" i="3"/>
  <c r="K66" i="3"/>
  <c r="K68" i="3"/>
  <c r="K52" i="3"/>
  <c r="K53" i="3"/>
  <c r="K54" i="3"/>
  <c r="K55" i="3"/>
  <c r="K56" i="3"/>
  <c r="K57" i="3"/>
  <c r="K58" i="3"/>
  <c r="K46" i="3"/>
  <c r="K47" i="3"/>
  <c r="K48" i="3"/>
  <c r="K49" i="3"/>
  <c r="K50" i="3"/>
  <c r="K45" i="3"/>
  <c r="K42" i="3"/>
  <c r="K41" i="3"/>
  <c r="K40" i="3"/>
  <c r="K37" i="3"/>
  <c r="K36" i="3"/>
  <c r="K35" i="3"/>
  <c r="K34" i="3"/>
  <c r="L23" i="3"/>
  <c r="L22" i="3"/>
  <c r="L21" i="3"/>
  <c r="L20" i="3"/>
  <c r="L19" i="3"/>
  <c r="L18" i="3"/>
  <c r="L17" i="3"/>
  <c r="L14" i="3"/>
  <c r="L13" i="3"/>
  <c r="L12" i="3"/>
  <c r="K23" i="3"/>
  <c r="K22" i="3"/>
  <c r="K21" i="3"/>
  <c r="K20" i="3"/>
  <c r="K19" i="3"/>
  <c r="K18" i="3"/>
  <c r="K17" i="3"/>
  <c r="K13" i="3"/>
  <c r="K12" i="3"/>
  <c r="H10" i="7" l="1"/>
  <c r="I10" i="7" s="1"/>
  <c r="I11" i="7"/>
  <c r="H39" i="3"/>
  <c r="H73" i="3"/>
  <c r="H67" i="3"/>
  <c r="H60" i="3"/>
  <c r="H51" i="3"/>
  <c r="H44" i="3"/>
  <c r="H34" i="3"/>
  <c r="L38" i="3" l="1"/>
  <c r="K73" i="3"/>
  <c r="L73" i="3"/>
  <c r="L33" i="3"/>
  <c r="L44" i="3"/>
  <c r="L60" i="3"/>
  <c r="K60" i="3"/>
  <c r="L39" i="3"/>
  <c r="L51" i="3"/>
  <c r="K67" i="3"/>
  <c r="L67" i="3"/>
  <c r="L11" i="3"/>
  <c r="K51" i="3"/>
  <c r="L32" i="3" l="1"/>
  <c r="K72" i="3"/>
  <c r="L72" i="3"/>
  <c r="K44" i="3"/>
  <c r="K11" i="3"/>
  <c r="K33" i="3" l="1"/>
  <c r="K38" i="3"/>
  <c r="K39" i="3"/>
  <c r="L71" i="3"/>
  <c r="K71" i="3"/>
  <c r="K32" i="3" l="1"/>
</calcChain>
</file>

<file path=xl/sharedStrings.xml><?xml version="1.0" encoding="utf-8"?>
<sst xmlns="http://schemas.openxmlformats.org/spreadsheetml/2006/main" count="415" uniqueCount="196">
  <si>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</si>
  <si>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</si>
  <si>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</si>
  <si>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</si>
  <si>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</si>
  <si>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</si>
  <si>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</si>
  <si>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</si>
  <si>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</si>
  <si>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</si>
  <si>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</si>
  <si>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</si>
  <si>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</si>
  <si>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</si>
  <si>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</si>
  <si>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</si>
  <si>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</si>
  <si>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</si>
  <si>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</si>
  <si>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</si>
  <si>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</si>
  <si>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</si>
  <si>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</si>
  <si>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</si>
  <si>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</si>
  <si>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</si>
  <si>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 xml:space="preserve"> Prihodi od prodaje proizvoda i robe te pruženih usluga i prihodi od donacija</t>
  </si>
  <si>
    <t>….</t>
  </si>
  <si>
    <t>Plaće (Bruto)</t>
  </si>
  <si>
    <t>Plaće za redovan rad</t>
  </si>
  <si>
    <t>Naknade troškova zaposlenima</t>
  </si>
  <si>
    <t>Službena putovanja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</si>
  <si>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</si>
  <si>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</si>
  <si>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</si>
  <si>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</si>
  <si>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</si>
  <si>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</si>
  <si>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</si>
  <si>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</si>
  <si>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</si>
  <si>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</si>
  <si>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</si>
  <si>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</si>
  <si>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</si>
  <si>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</si>
  <si>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</si>
  <si>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</si>
  <si>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</si>
  <si>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</si>
  <si>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</si>
  <si>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</si>
  <si>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</si>
  <si>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</si>
  <si>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</si>
  <si>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</si>
  <si>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</si>
  <si>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</si>
  <si>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</si>
  <si>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</si>
  <si>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</si>
  <si>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</si>
  <si>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</si>
  <si>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</si>
  <si>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</si>
  <si>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</si>
  <si>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</si>
  <si>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</si>
  <si>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</si>
  <si>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</si>
  <si>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</si>
  <si>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</si>
  <si>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</si>
  <si>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Pomoći proračunskim korisnicima iz proračuna koji im nije nadležan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</si>
  <si>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</si>
  <si>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</si>
  <si>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Prihodi iz nadležnog proračuna za financiranje redovne djelatnosti proračunskih korisnika</t>
  </si>
  <si>
    <t>Ostali rashodi za zaposlene</t>
  </si>
  <si>
    <t>Doprinosi za obvezno zdravstveno</t>
  </si>
  <si>
    <t>Naknada za prijevoz zaposlenika</t>
  </si>
  <si>
    <t xml:space="preserve">Stručno usavršavanje zaposlenika </t>
  </si>
  <si>
    <t>Rashodi za materijal i energiju</t>
  </si>
  <si>
    <t>Uredski materijal i ostali materijalni rashodi</t>
  </si>
  <si>
    <t>Materijal i sirovine</t>
  </si>
  <si>
    <t>Energija</t>
  </si>
  <si>
    <t>Materijal i dijelovi za tekuće i inv.održavanje</t>
  </si>
  <si>
    <t>Sitni inventar i autogume</t>
  </si>
  <si>
    <t>Službena i radna odjeća</t>
  </si>
  <si>
    <t xml:space="preserve">Rashodi za usluge </t>
  </si>
  <si>
    <t>usluge tel.pošte i prijev.</t>
  </si>
  <si>
    <t>usluge tek.i inv.održavanja</t>
  </si>
  <si>
    <t>usluge promidžbe</t>
  </si>
  <si>
    <t>komunalne usluge</t>
  </si>
  <si>
    <t>zdravstvene i veterinarske usluge</t>
  </si>
  <si>
    <t>intelektualne usluge</t>
  </si>
  <si>
    <t>računalne usluge</t>
  </si>
  <si>
    <t>ostale usluge</t>
  </si>
  <si>
    <t>Ostali nespomenuti rashodi poslovanja</t>
  </si>
  <si>
    <t xml:space="preserve">premija osiguranja </t>
  </si>
  <si>
    <t>reprezentacija</t>
  </si>
  <si>
    <t>članarine</t>
  </si>
  <si>
    <t>pristojbe i naknade</t>
  </si>
  <si>
    <t>Financijski rashodi</t>
  </si>
  <si>
    <t>ostali financijski rashodi</t>
  </si>
  <si>
    <t>financijske usluge</t>
  </si>
  <si>
    <t>zatezne kamate</t>
  </si>
  <si>
    <t>Rashodi za nabavu proizvedene dugotrajne imovine</t>
  </si>
  <si>
    <t xml:space="preserve">Postrojenja i oprema </t>
  </si>
  <si>
    <t xml:space="preserve">uredska oprema i namještaj </t>
  </si>
  <si>
    <t xml:space="preserve"> </t>
  </si>
  <si>
    <t>komunikacijska oprema</t>
  </si>
  <si>
    <t>oprema za održavanje i zaštitu</t>
  </si>
  <si>
    <t>knjige,umjetnička djela i ostale izložbene vrijednosti</t>
  </si>
  <si>
    <t>knjige</t>
  </si>
  <si>
    <t>Prihodi od nefinancijske imovine</t>
  </si>
  <si>
    <t>6429/6526</t>
  </si>
  <si>
    <t>prihodi od prodaje ili zamjene nefinancijske imovine i naknade sa naslova osiguranja</t>
  </si>
  <si>
    <t>Ostale naknade zaposlenima</t>
  </si>
  <si>
    <t>sportska i glazbena oprema</t>
  </si>
  <si>
    <t>strojevi</t>
  </si>
  <si>
    <t>prijevozna sredstva u cestovnom prometu</t>
  </si>
  <si>
    <t>osobni automobili</t>
  </si>
  <si>
    <t>Rashodi za dodatna ulaganja na nefinancijskoj imovini</t>
  </si>
  <si>
    <t>Dodatna ulaganja na građevinskim objektima</t>
  </si>
  <si>
    <t>Ostali prihodi</t>
  </si>
  <si>
    <t>3.4. - VLASTITI PRIHODI</t>
  </si>
  <si>
    <t>3.4. - Vlastiti prihodi</t>
  </si>
  <si>
    <t>4.M. - PRIHODI ZA POSEBNE NAMJENE-SŠ</t>
  </si>
  <si>
    <t>5.L.</t>
  </si>
  <si>
    <t>5.L. - POMOĆI-SŠ</t>
  </si>
  <si>
    <t>5.L. - Pomoći -sš</t>
  </si>
  <si>
    <t>4.M. - Prihodi za posebne namjene-sš</t>
  </si>
  <si>
    <t>4.2. - DECENTRALIZIRANA SREDSTVA</t>
  </si>
  <si>
    <t>4.2. - Decentralizirana sredstva</t>
  </si>
  <si>
    <t>7.4. prihodi od nefinancijske imovine</t>
  </si>
  <si>
    <t>7.4. - PRIHOD OD NEFIN. IMOVINE</t>
  </si>
  <si>
    <t>UČENIČKI DOM IVANIĆ GRAD</t>
  </si>
  <si>
    <t>3.4.</t>
  </si>
  <si>
    <t>VLASTITI PRIHODI - SŠ</t>
  </si>
  <si>
    <t>RASHODI POSLOVANJA</t>
  </si>
  <si>
    <t>Namirnice</t>
  </si>
  <si>
    <t>OSNOVNE I SREDNJE ŠKOLE IZVAN ŽUPANIJSKOG PRORAČUNA</t>
  </si>
  <si>
    <t>PRIHODI ZA POSEBNE NAMJENE-SŠ</t>
  </si>
  <si>
    <t xml:space="preserve">4.M. </t>
  </si>
  <si>
    <t>POMOĆI-SŠ</t>
  </si>
  <si>
    <t>Glava 004008</t>
  </si>
  <si>
    <t>Program P64 1001</t>
  </si>
  <si>
    <t>Aktivnost/projekt A100001</t>
  </si>
  <si>
    <t>Glava 004003</t>
  </si>
  <si>
    <t>SREDNJE ŠKOLSTVO</t>
  </si>
  <si>
    <t>Program P16 1001</t>
  </si>
  <si>
    <t>MINIMALNI STANDARDI U SREDNJEM ŠKOLSTVU I UČENIČKOM DOMU-MATERIJALNI I FINANCIJSKI RASHODI</t>
  </si>
  <si>
    <t>Aktivnost/projekt T100001</t>
  </si>
  <si>
    <t>SMJEŠTAJ U ČENIČKIM DOMOVIMA</t>
  </si>
  <si>
    <t>4.2.</t>
  </si>
  <si>
    <t>Program P16 1003</t>
  </si>
  <si>
    <t>DECENTRALIZIRANA SREDSTV-SŠ</t>
  </si>
  <si>
    <t>Aktivnost/projekt A100002</t>
  </si>
  <si>
    <t>TEKUĆE INVESTICIJSKO ODRŽAVANJE-minimalni standard</t>
  </si>
  <si>
    <t>Glava 004004</t>
  </si>
  <si>
    <t>ŠKOLSTVO-OSTALE IZVAN DECENTRALIZIRANE FUNKCIJE</t>
  </si>
  <si>
    <t>Program P17 1003</t>
  </si>
  <si>
    <t>POTREBE IZNAD MINIMALNOG STANDARDA</t>
  </si>
  <si>
    <t>TEKUĆE INVESTICIJSKO ODRŽAVANJE U ŠKOLSTVU</t>
  </si>
  <si>
    <t>1.1.</t>
  </si>
  <si>
    <t>OPĆI PRIHODI I PRIMICI</t>
  </si>
  <si>
    <t>Predsjednica DO: Snježana Belačić</t>
  </si>
  <si>
    <t>Ravnatelj: Almir Alimanović, prof.</t>
  </si>
  <si>
    <t xml:space="preserve">OSTVARENJE/IZVRŠENJE 
1.-6.2024. </t>
  </si>
  <si>
    <t>IZVORNI PLAN ILI REBALANS 2024.*</t>
  </si>
  <si>
    <t>kamate na oročena sredstva i depozite po viđenju</t>
  </si>
  <si>
    <t>Prihod za kapitalno ulaganje</t>
  </si>
  <si>
    <t>TEKUĆI PLAN 2024.*</t>
  </si>
  <si>
    <t>4.2./1.1.</t>
  </si>
  <si>
    <t>osobni automobil</t>
  </si>
  <si>
    <t>Strojevi</t>
  </si>
  <si>
    <t>7.4.</t>
  </si>
  <si>
    <t>PRIHOD OD NEFINANCIJSKE IMOVINE</t>
  </si>
  <si>
    <t>usluga promidžbe</t>
  </si>
  <si>
    <t>PROGRAM 1002</t>
  </si>
  <si>
    <t>KAPITALNO ULAGANJE</t>
  </si>
  <si>
    <t>Tekući projekt T100016</t>
  </si>
  <si>
    <t>KNJIGE ZA ŠKOLSKU KNJIŽNICU</t>
  </si>
  <si>
    <t xml:space="preserve"> IZVRŠENJE 
1.-6.2024. </t>
  </si>
  <si>
    <t xml:space="preserve">GLAVA 003006 </t>
  </si>
  <si>
    <t>PROJEKTI I PROGRAMI EU</t>
  </si>
  <si>
    <t xml:space="preserve">GLAVNI PROGRAM P52 </t>
  </si>
  <si>
    <t>Program 1001</t>
  </si>
  <si>
    <t>POTICANJE KORIŠTENJA SREDSTAVA IZ FONDOVA EU</t>
  </si>
  <si>
    <t>Tekući projekt T100011</t>
  </si>
  <si>
    <t>NOVA ŠKOLSKA SHEMA VOĆA I POVRĆA TE MLIJEKA I MLJEČNIH PROIZVODA</t>
  </si>
  <si>
    <t>5.Đ.</t>
  </si>
  <si>
    <t>MINISTARSTVO POLJOPRIVREDE</t>
  </si>
  <si>
    <t>KLASA:402-02/24-01/3</t>
  </si>
  <si>
    <t>URBROJ:238-10-52-01-24-1</t>
  </si>
  <si>
    <t>U Ivanić Gradu, 16.07.2024.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</si>
</sst>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0" fontId="0" fillId="0" borderId="0" xfId="0" applyNumberForma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4" fontId="6" fillId="2" borderId="3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right" wrapText="1"/>
    </xf>
    <xf numFmtId="0" fontId="0" fillId="0" borderId="0" xfId="0" applyNumberFormat="1" applyBorder="1"/>
    <xf numFmtId="0" fontId="0" fillId="0" borderId="0" xfId="0" applyBorder="1"/>
    <xf numFmtId="2" fontId="3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Font="1" applyBorder="1"/>
    <xf numFmtId="4" fontId="1" fillId="0" borderId="3" xfId="0" applyNumberFormat="1" applyFont="1" applyBorder="1"/>
    <xf numFmtId="4" fontId="0" fillId="0" borderId="3" xfId="0" applyNumberFormat="1" applyFont="1" applyBorder="1"/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3" fontId="19" fillId="2" borderId="3" xfId="0" applyNumberFormat="1" applyFont="1" applyFill="1" applyBorder="1" applyAlignment="1">
      <alignment horizontal="right"/>
    </xf>
    <xf numFmtId="0" fontId="19" fillId="2" borderId="3" xfId="0" applyNumberFormat="1" applyFont="1" applyFill="1" applyBorder="1" applyAlignment="1">
      <alignment horizontal="right"/>
    </xf>
    <xf numFmtId="0" fontId="12" fillId="0" borderId="3" xfId="0" applyNumberFormat="1" applyFont="1" applyBorder="1"/>
    <xf numFmtId="0" fontId="12" fillId="0" borderId="3" xfId="0" applyFont="1" applyBorder="1"/>
    <xf numFmtId="0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2" fontId="12" fillId="0" borderId="3" xfId="0" applyNumberFormat="1" applyFont="1" applyBorder="1"/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4" fontId="19" fillId="2" borderId="3" xfId="0" applyNumberFormat="1" applyFont="1" applyFill="1" applyBorder="1" applyAlignment="1">
      <alignment horizontal="right"/>
    </xf>
    <xf numFmtId="4" fontId="12" fillId="0" borderId="3" xfId="0" applyNumberFormat="1" applyFont="1" applyBorder="1"/>
    <xf numFmtId="0" fontId="7" fillId="2" borderId="3" xfId="0" quotePrefix="1" applyFont="1" applyFill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right"/>
    </xf>
    <xf numFmtId="2" fontId="20" fillId="0" borderId="3" xfId="0" applyNumberFormat="1" applyFont="1" applyBorder="1"/>
    <xf numFmtId="0" fontId="21" fillId="2" borderId="3" xfId="0" quotePrefix="1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applyNumberFormat="1" applyFont="1" applyFill="1" applyBorder="1" applyAlignment="1" applyProtection="1">
      <alignment vertical="center" wrapText="1"/>
    </xf>
    <xf numFmtId="0" fontId="22" fillId="2" borderId="3" xfId="0" applyNumberFormat="1" applyFont="1" applyFill="1" applyBorder="1" applyAlignment="1" applyProtection="1">
      <alignment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NumberFormat="1" applyFont="1"/>
    <xf numFmtId="0" fontId="19" fillId="0" borderId="0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2" fontId="19" fillId="2" borderId="3" xfId="0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vertical="center" wrapText="1"/>
    </xf>
    <xf numFmtId="0" fontId="23" fillId="0" borderId="3" xfId="0" applyFont="1" applyBorder="1"/>
    <xf numFmtId="0" fontId="24" fillId="0" borderId="3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2" fontId="19" fillId="2" borderId="3" xfId="0" applyNumberFormat="1" applyFont="1" applyFill="1" applyBorder="1" applyAlignment="1" applyProtection="1">
      <alignment horizontal="right" wrapText="1"/>
    </xf>
    <xf numFmtId="0" fontId="21" fillId="2" borderId="3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2" fontId="19" fillId="2" borderId="4" xfId="0" applyNumberFormat="1" applyFont="1" applyFill="1" applyBorder="1" applyAlignment="1">
      <alignment horizontal="left" vertical="center"/>
    </xf>
    <xf numFmtId="2" fontId="19" fillId="2" borderId="3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quotePrefix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quotePrefix="1" applyFont="1" applyFill="1" applyBorder="1" applyAlignment="1">
      <alignment horizontal="left" vertical="center" wrapText="1"/>
    </xf>
    <xf numFmtId="2" fontId="12" fillId="0" borderId="3" xfId="0" applyNumberFormat="1" applyFont="1" applyBorder="1" applyAlignment="1">
      <alignment wrapText="1"/>
    </xf>
    <xf numFmtId="4" fontId="7" fillId="2" borderId="3" xfId="0" applyNumberFormat="1" applyFont="1" applyFill="1" applyBorder="1" applyAlignment="1">
      <alignment horizontal="right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vertical="center" wrapText="1"/>
    </xf>
    <xf numFmtId="2" fontId="7" fillId="2" borderId="4" xfId="0" applyNumberFormat="1" applyFont="1" applyFill="1" applyBorder="1" applyAlignment="1">
      <alignment horizontal="left" vertical="center"/>
    </xf>
    <xf numFmtId="0" fontId="1" fillId="0" borderId="3" xfId="0" applyFont="1" applyBorder="1"/>
    <xf numFmtId="0" fontId="22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21" fillId="2" borderId="3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>
      <alignment horizontal="left" vertical="center"/>
    </xf>
    <xf numFmtId="2" fontId="8" fillId="2" borderId="3" xfId="0" applyNumberFormat="1" applyFont="1" applyFill="1" applyBorder="1" applyAlignment="1">
      <alignment horizontal="left" vertical="center"/>
    </xf>
    <xf numFmtId="2" fontId="7" fillId="2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2" fontId="29" fillId="0" borderId="3" xfId="0" applyNumberFormat="1" applyFont="1" applyBorder="1"/>
    <xf numFmtId="4" fontId="30" fillId="2" borderId="3" xfId="0" applyNumberFormat="1" applyFont="1" applyFill="1" applyBorder="1" applyAlignment="1">
      <alignment horizontal="right"/>
    </xf>
    <xf numFmtId="0" fontId="31" fillId="0" borderId="0" xfId="0" applyFont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7"/>
  <sheetViews>
    <sheetView zoomScaleNormal="100" workbookViewId="0">
      <selection activeCell="B8" sqref="B8:F8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43" t="s">
        <v>50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2:12" ht="18" customHeight="1" x14ac:dyDescent="0.25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42"/>
    </row>
    <row r="3" spans="2:12" ht="15.75" customHeight="1" x14ac:dyDescent="0.25">
      <c r="B3" s="143" t="s">
        <v>16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12" ht="36" customHeight="1" x14ac:dyDescent="0.25">
      <c r="B4" s="163"/>
      <c r="C4" s="163"/>
      <c r="D4" s="163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44" t="s">
        <v>58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2" ht="18" customHeight="1" x14ac:dyDescent="0.25">
      <c r="B6" s="36"/>
      <c r="C6" s="38"/>
      <c r="D6" s="38"/>
      <c r="E6" s="38"/>
      <c r="F6" s="38"/>
      <c r="G6" s="38"/>
      <c r="H6" s="38"/>
      <c r="I6" s="38"/>
      <c r="J6" s="38"/>
      <c r="K6" s="38"/>
    </row>
    <row r="7" spans="2:12" x14ac:dyDescent="0.25">
      <c r="B7" s="156" t="s">
        <v>59</v>
      </c>
      <c r="C7" s="156"/>
      <c r="D7" s="156"/>
      <c r="E7" s="156"/>
      <c r="F7" s="156"/>
      <c r="G7" s="4"/>
      <c r="H7" s="4"/>
      <c r="I7" s="4"/>
      <c r="J7" s="4"/>
      <c r="K7" s="23"/>
    </row>
    <row r="8" spans="2:12" ht="25.5" x14ac:dyDescent="0.25">
      <c r="B8" s="157" t="s">
        <v>109</v>
      </c>
      <c r="C8" s="158"/>
      <c r="D8" s="158"/>
      <c r="E8" s="158"/>
      <c r="F8" s="159"/>
      <c r="G8" s="27" t="s">
        <v>61</v>
      </c>
      <c r="H8" s="1" t="s">
        <v>169</v>
      </c>
      <c r="I8" s="1" t="s">
        <v>172</v>
      </c>
      <c r="J8" s="27" t="s">
        <v>168</v>
      </c>
      <c r="K8" s="1" t="s">
        <v>21</v>
      </c>
      <c r="L8" s="1" t="s">
        <v>47</v>
      </c>
    </row>
    <row r="9" spans="2:12" s="30" customFormat="1" ht="11.25" x14ac:dyDescent="0.2">
      <c r="B9" s="150">
        <v>1</v>
      </c>
      <c r="C9" s="150"/>
      <c r="D9" s="150"/>
      <c r="E9" s="150"/>
      <c r="F9" s="151"/>
      <c r="G9" s="29">
        <v>2</v>
      </c>
      <c r="H9" s="28">
        <v>3</v>
      </c>
      <c r="I9" s="28">
        <v>4</v>
      </c>
      <c r="J9" s="28">
        <v>5</v>
      </c>
      <c r="K9" s="28" t="s">
        <v>23</v>
      </c>
      <c r="L9" s="28" t="s">
        <v>24</v>
      </c>
    </row>
    <row r="10" spans="2:12" ht="15.75" x14ac:dyDescent="0.25">
      <c r="B10" s="152" t="s">
        <v>0</v>
      </c>
      <c r="C10" s="153"/>
      <c r="D10" s="153"/>
      <c r="E10" s="153"/>
      <c r="F10" s="154"/>
      <c r="G10" s="76">
        <v>352452.79</v>
      </c>
      <c r="H10" s="141">
        <v>1930674.51</v>
      </c>
      <c r="I10" s="141">
        <v>1930674.51</v>
      </c>
      <c r="J10" s="76">
        <v>432617.1</v>
      </c>
      <c r="K10" s="62">
        <f>J10/G10*100</f>
        <v>122.74469440290146</v>
      </c>
      <c r="L10" s="62">
        <f>J10/I10*100</f>
        <v>22.407562629497811</v>
      </c>
    </row>
    <row r="11" spans="2:12" x14ac:dyDescent="0.25">
      <c r="B11" s="155" t="s">
        <v>51</v>
      </c>
      <c r="C11" s="147"/>
      <c r="D11" s="147"/>
      <c r="E11" s="147"/>
      <c r="F11" s="149"/>
      <c r="G11" s="63">
        <v>352452.79</v>
      </c>
      <c r="H11" s="63">
        <v>1930674.51</v>
      </c>
      <c r="I11" s="63">
        <v>1930674.51</v>
      </c>
      <c r="J11" s="63">
        <v>432617.1</v>
      </c>
      <c r="K11" s="62">
        <f t="shared" ref="K11:K16" si="0">J11/G11*100</f>
        <v>122.74469440290146</v>
      </c>
      <c r="L11" s="62">
        <f t="shared" ref="L11:L16" si="1">J11/I11*100</f>
        <v>22.407562629497811</v>
      </c>
    </row>
    <row r="12" spans="2:12" x14ac:dyDescent="0.25">
      <c r="B12" s="160" t="s">
        <v>56</v>
      </c>
      <c r="C12" s="149"/>
      <c r="D12" s="149"/>
      <c r="E12" s="149"/>
      <c r="F12" s="149"/>
      <c r="G12" s="63">
        <v>0</v>
      </c>
      <c r="H12" s="63">
        <v>0</v>
      </c>
      <c r="I12" s="63">
        <v>0</v>
      </c>
      <c r="J12" s="63">
        <v>0</v>
      </c>
      <c r="K12" s="62">
        <v>0</v>
      </c>
      <c r="L12" s="62">
        <v>0</v>
      </c>
    </row>
    <row r="13" spans="2:12" x14ac:dyDescent="0.25">
      <c r="B13" s="24" t="s">
        <v>1</v>
      </c>
      <c r="C13" s="37"/>
      <c r="D13" s="37"/>
      <c r="E13" s="37"/>
      <c r="F13" s="37"/>
      <c r="G13" s="62">
        <v>347373.12</v>
      </c>
      <c r="H13" s="62">
        <v>1930674.51</v>
      </c>
      <c r="I13" s="62">
        <v>1930674.51</v>
      </c>
      <c r="J13" s="62">
        <f>SUM(J14:J15)</f>
        <v>398615.14</v>
      </c>
      <c r="K13" s="62">
        <f t="shared" si="0"/>
        <v>114.75129106132333</v>
      </c>
      <c r="L13" s="62">
        <f t="shared" si="1"/>
        <v>20.646418541051752</v>
      </c>
    </row>
    <row r="14" spans="2:12" ht="15.75" x14ac:dyDescent="0.25">
      <c r="B14" s="146" t="s">
        <v>52</v>
      </c>
      <c r="C14" s="147"/>
      <c r="D14" s="147"/>
      <c r="E14" s="147"/>
      <c r="F14" s="147"/>
      <c r="G14" s="63">
        <v>347373.12</v>
      </c>
      <c r="H14" s="141">
        <v>909228.99</v>
      </c>
      <c r="I14" s="141">
        <v>909228.99</v>
      </c>
      <c r="J14" s="76">
        <v>395764.83</v>
      </c>
      <c r="K14" s="62">
        <f t="shared" si="0"/>
        <v>113.930758373014</v>
      </c>
      <c r="L14" s="62">
        <f t="shared" si="1"/>
        <v>43.527519948522539</v>
      </c>
    </row>
    <row r="15" spans="2:12" ht="15.75" x14ac:dyDescent="0.25">
      <c r="B15" s="148" t="s">
        <v>53</v>
      </c>
      <c r="C15" s="149"/>
      <c r="D15" s="149"/>
      <c r="E15" s="149"/>
      <c r="F15" s="149"/>
      <c r="G15" s="64">
        <v>8327.67</v>
      </c>
      <c r="H15" s="141">
        <v>1021445.52</v>
      </c>
      <c r="I15" s="141">
        <v>1021445.52</v>
      </c>
      <c r="J15" s="76">
        <v>2850.31</v>
      </c>
      <c r="K15" s="62">
        <f t="shared" si="0"/>
        <v>34.226980656053854</v>
      </c>
      <c r="L15" s="62">
        <f t="shared" si="1"/>
        <v>0.27904669844750996</v>
      </c>
    </row>
    <row r="16" spans="2:12" x14ac:dyDescent="0.25">
      <c r="B16" s="162" t="s">
        <v>62</v>
      </c>
      <c r="C16" s="153"/>
      <c r="D16" s="153"/>
      <c r="E16" s="153"/>
      <c r="F16" s="153"/>
      <c r="G16" s="62">
        <v>10315.879999999999</v>
      </c>
      <c r="H16" s="62">
        <v>7797.23</v>
      </c>
      <c r="I16" s="62">
        <v>7797.23</v>
      </c>
      <c r="J16" s="65">
        <v>34001.96</v>
      </c>
      <c r="K16" s="62">
        <f t="shared" si="0"/>
        <v>329.60794425681576</v>
      </c>
      <c r="L16" s="62">
        <f t="shared" si="1"/>
        <v>436.07742749668796</v>
      </c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156" t="s">
        <v>63</v>
      </c>
      <c r="C18" s="156"/>
      <c r="D18" s="156"/>
      <c r="E18" s="156"/>
      <c r="F18" s="156"/>
      <c r="G18" s="18"/>
      <c r="H18" s="18"/>
      <c r="I18" s="19"/>
      <c r="J18" s="19"/>
      <c r="K18" s="19"/>
      <c r="L18" s="19"/>
    </row>
    <row r="19" spans="1:43" ht="25.5" x14ac:dyDescent="0.25">
      <c r="B19" s="157" t="s">
        <v>6</v>
      </c>
      <c r="C19" s="158"/>
      <c r="D19" s="158"/>
      <c r="E19" s="158"/>
      <c r="F19" s="159"/>
      <c r="G19" s="27" t="s">
        <v>60</v>
      </c>
      <c r="H19" s="1" t="s">
        <v>49</v>
      </c>
      <c r="I19" s="1" t="s">
        <v>46</v>
      </c>
      <c r="J19" s="27" t="s">
        <v>61</v>
      </c>
      <c r="K19" s="1" t="s">
        <v>21</v>
      </c>
      <c r="L19" s="1" t="s">
        <v>47</v>
      </c>
    </row>
    <row r="20" spans="1:43" s="30" customFormat="1" x14ac:dyDescent="0.25">
      <c r="B20" s="150">
        <v>1</v>
      </c>
      <c r="C20" s="150"/>
      <c r="D20" s="150"/>
      <c r="E20" s="150"/>
      <c r="F20" s="151"/>
      <c r="G20" s="29">
        <v>2</v>
      </c>
      <c r="H20" s="28">
        <v>3</v>
      </c>
      <c r="I20" s="28">
        <v>4</v>
      </c>
      <c r="J20" s="28">
        <v>5</v>
      </c>
      <c r="K20" s="28" t="s">
        <v>23</v>
      </c>
      <c r="L20" s="28" t="s">
        <v>24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0"/>
      <c r="B21" s="155" t="s">
        <v>54</v>
      </c>
      <c r="C21" s="167"/>
      <c r="D21" s="167"/>
      <c r="E21" s="167"/>
      <c r="F21" s="168"/>
      <c r="G21" s="21"/>
      <c r="H21" s="21"/>
      <c r="I21" s="21"/>
      <c r="J21" s="21"/>
      <c r="K21" s="21"/>
      <c r="L21" s="21"/>
    </row>
    <row r="22" spans="1:43" x14ac:dyDescent="0.25">
      <c r="A22" s="30"/>
      <c r="B22" s="155" t="s">
        <v>55</v>
      </c>
      <c r="C22" s="147"/>
      <c r="D22" s="147"/>
      <c r="E22" s="147"/>
      <c r="F22" s="147"/>
      <c r="G22" s="21"/>
      <c r="H22" s="21"/>
      <c r="I22" s="21"/>
      <c r="J22" s="21"/>
      <c r="K22" s="21"/>
      <c r="L22" s="21"/>
    </row>
    <row r="23" spans="1:43" s="39" customFormat="1" ht="15" customHeight="1" x14ac:dyDescent="0.25">
      <c r="A23" s="30"/>
      <c r="B23" s="164" t="s">
        <v>57</v>
      </c>
      <c r="C23" s="165"/>
      <c r="D23" s="165"/>
      <c r="E23" s="165"/>
      <c r="F23" s="166"/>
      <c r="G23" s="22"/>
      <c r="H23" s="22"/>
      <c r="I23" s="22"/>
      <c r="J23" s="22"/>
      <c r="K23" s="22"/>
      <c r="L23" s="22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9" customFormat="1" ht="15" customHeight="1" x14ac:dyDescent="0.25">
      <c r="A24" s="30"/>
      <c r="B24" s="164" t="s">
        <v>64</v>
      </c>
      <c r="C24" s="165"/>
      <c r="D24" s="165"/>
      <c r="E24" s="165"/>
      <c r="F24" s="166"/>
      <c r="G24" s="22"/>
      <c r="H24" s="22"/>
      <c r="I24" s="22"/>
      <c r="J24" s="22"/>
      <c r="K24" s="22"/>
      <c r="L24" s="22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0"/>
      <c r="B25" s="162" t="s">
        <v>65</v>
      </c>
      <c r="C25" s="153"/>
      <c r="D25" s="153"/>
      <c r="E25" s="153"/>
      <c r="F25" s="153"/>
      <c r="G25" s="22"/>
      <c r="H25" s="22"/>
      <c r="I25" s="22"/>
      <c r="J25" s="22"/>
      <c r="K25" s="22"/>
      <c r="L25" s="22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x14ac:dyDescent="0.25">
      <c r="B27" s="67" t="s">
        <v>193</v>
      </c>
      <c r="G27" t="s">
        <v>166</v>
      </c>
      <c r="J27" t="s">
        <v>167</v>
      </c>
    </row>
    <row r="28" spans="1:43" x14ac:dyDescent="0.25">
      <c r="B28" s="67" t="s">
        <v>194</v>
      </c>
    </row>
    <row r="29" spans="1:43" x14ac:dyDescent="0.25">
      <c r="B29" s="67" t="s">
        <v>195</v>
      </c>
    </row>
    <row r="30" spans="1:43" ht="63.75" customHeight="1" x14ac:dyDescent="0.25"/>
    <row r="31" spans="1:43" ht="15" customHeight="1" x14ac:dyDescent="0.25"/>
    <row r="33" spans="2:12" ht="15" customHeight="1" x14ac:dyDescent="0.25"/>
    <row r="34" spans="2:12" ht="36.75" customHeight="1" x14ac:dyDescent="0.25"/>
    <row r="35" spans="2:12" x14ac:dyDescent="0.25">
      <c r="B35" s="145"/>
      <c r="C35" s="145"/>
      <c r="D35" s="145"/>
      <c r="E35" s="145"/>
      <c r="F35" s="145"/>
      <c r="G35" s="145"/>
      <c r="H35" s="145"/>
      <c r="I35" s="145"/>
      <c r="J35" s="145"/>
      <c r="K35" s="145"/>
    </row>
    <row r="36" spans="2:12" ht="15" customHeight="1" x14ac:dyDescent="0.25"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2:12" x14ac:dyDescent="0.25"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</sheetData>
  <mergeCells count="24">
    <mergeCell ref="B36:L37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:L1"/>
    <mergeCell ref="B3:L3"/>
    <mergeCell ref="B5:L5"/>
    <mergeCell ref="B35:F35"/>
    <mergeCell ref="G35:K35"/>
    <mergeCell ref="B14:F14"/>
    <mergeCell ref="B15:F15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36"/>
  <sheetViews>
    <sheetView zoomScaleNormal="100" workbookViewId="0">
      <selection activeCell="F90" sqref="F90"/>
    </sheetView>
  </sheetViews>
  <sheetFormatPr defaultRowHeight="15" x14ac:dyDescent="0.25"/>
  <cols>
    <col min="2" max="2" width="7.5703125" bestFit="1" customWidth="1"/>
    <col min="3" max="3" width="8.5703125" bestFit="1" customWidth="1"/>
    <col min="4" max="4" width="6" bestFit="1" customWidth="1"/>
    <col min="5" max="5" width="10.42578125" customWidth="1"/>
    <col min="6" max="6" width="44.7109375" customWidth="1"/>
    <col min="7" max="7" width="30.42578125" customWidth="1"/>
    <col min="8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 x14ac:dyDescent="0.25">
      <c r="B2" s="144" t="s">
        <v>16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 x14ac:dyDescent="0.25">
      <c r="B4" s="144" t="s">
        <v>67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 x14ac:dyDescent="0.25">
      <c r="B6" s="144" t="s">
        <v>22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2:12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47.25" x14ac:dyDescent="0.25">
      <c r="B8" s="169" t="s">
        <v>6</v>
      </c>
      <c r="C8" s="170"/>
      <c r="D8" s="170"/>
      <c r="E8" s="170"/>
      <c r="F8" s="171"/>
      <c r="G8" s="68" t="s">
        <v>61</v>
      </c>
      <c r="H8" s="68" t="s">
        <v>169</v>
      </c>
      <c r="I8" s="68" t="s">
        <v>46</v>
      </c>
      <c r="J8" s="68" t="s">
        <v>168</v>
      </c>
      <c r="K8" s="68" t="s">
        <v>21</v>
      </c>
      <c r="L8" s="68" t="s">
        <v>47</v>
      </c>
    </row>
    <row r="9" spans="2:12" ht="16.5" customHeight="1" x14ac:dyDescent="0.25">
      <c r="B9" s="169">
        <v>1</v>
      </c>
      <c r="C9" s="170"/>
      <c r="D9" s="170"/>
      <c r="E9" s="170"/>
      <c r="F9" s="171"/>
      <c r="G9" s="68">
        <v>2</v>
      </c>
      <c r="H9" s="68">
        <v>3</v>
      </c>
      <c r="I9" s="68">
        <v>4</v>
      </c>
      <c r="J9" s="68">
        <v>5</v>
      </c>
      <c r="K9" s="68" t="s">
        <v>23</v>
      </c>
      <c r="L9" s="68" t="s">
        <v>24</v>
      </c>
    </row>
    <row r="10" spans="2:12" ht="15.75" x14ac:dyDescent="0.25">
      <c r="B10" s="69"/>
      <c r="C10" s="69"/>
      <c r="D10" s="69"/>
      <c r="E10" s="69"/>
      <c r="F10" s="69" t="s">
        <v>25</v>
      </c>
      <c r="G10" s="70"/>
      <c r="H10" s="71"/>
      <c r="I10" s="71"/>
      <c r="J10" s="72"/>
      <c r="K10" s="72"/>
      <c r="L10" s="73"/>
    </row>
    <row r="11" spans="2:12" ht="15.75" customHeight="1" x14ac:dyDescent="0.25">
      <c r="B11" s="69">
        <v>6</v>
      </c>
      <c r="C11" s="69"/>
      <c r="D11" s="69"/>
      <c r="E11" s="69"/>
      <c r="F11" s="69" t="s">
        <v>2</v>
      </c>
      <c r="G11" s="76">
        <f>(G12+G14+G17+G19+G22+G26)</f>
        <v>352452.79</v>
      </c>
      <c r="H11" s="75">
        <v>1930674.51</v>
      </c>
      <c r="I11" s="75">
        <v>1930674.51</v>
      </c>
      <c r="J11" s="76">
        <v>432617.1</v>
      </c>
      <c r="K11" s="77">
        <f>J11/G11*100</f>
        <v>122.74469440290146</v>
      </c>
      <c r="L11" s="77">
        <f>J11/I11*100</f>
        <v>22.407562629497811</v>
      </c>
    </row>
    <row r="12" spans="2:12" ht="30" x14ac:dyDescent="0.25">
      <c r="B12" s="69"/>
      <c r="C12" s="78">
        <v>63</v>
      </c>
      <c r="D12" s="78"/>
      <c r="E12" s="78"/>
      <c r="F12" s="78" t="s">
        <v>73</v>
      </c>
      <c r="G12" s="76">
        <v>234834.62</v>
      </c>
      <c r="H12" s="75">
        <v>704380.86</v>
      </c>
      <c r="I12" s="75">
        <v>704380.86</v>
      </c>
      <c r="J12" s="76">
        <v>294418.84000000003</v>
      </c>
      <c r="K12" s="77">
        <f>J12/G12*100</f>
        <v>125.37284323750903</v>
      </c>
      <c r="L12" s="77">
        <f>J12/I12*100</f>
        <v>41.798245341305844</v>
      </c>
    </row>
    <row r="13" spans="2:12" ht="30" x14ac:dyDescent="0.25">
      <c r="B13" s="79"/>
      <c r="C13" s="79"/>
      <c r="D13" s="79"/>
      <c r="E13" s="79">
        <v>6361</v>
      </c>
      <c r="F13" s="78" t="s">
        <v>73</v>
      </c>
      <c r="G13" s="81">
        <v>234834.62</v>
      </c>
      <c r="H13" s="80">
        <v>704380.86</v>
      </c>
      <c r="I13" s="80">
        <v>704380.86</v>
      </c>
      <c r="J13" s="81">
        <v>294418.84000000003</v>
      </c>
      <c r="K13" s="77">
        <f>J13/G13*100</f>
        <v>125.37284323750903</v>
      </c>
      <c r="L13" s="77">
        <f>J13/I13*100</f>
        <v>41.798245341305844</v>
      </c>
    </row>
    <row r="14" spans="2:12" ht="15.75" x14ac:dyDescent="0.25">
      <c r="B14" s="79"/>
      <c r="C14" s="79">
        <v>64</v>
      </c>
      <c r="D14" s="79"/>
      <c r="E14" s="79"/>
      <c r="F14" s="82" t="s">
        <v>114</v>
      </c>
      <c r="G14" s="84">
        <v>0</v>
      </c>
      <c r="H14" s="75">
        <v>1344.92</v>
      </c>
      <c r="I14" s="75">
        <v>1344.92</v>
      </c>
      <c r="J14" s="84">
        <v>8.85</v>
      </c>
      <c r="K14" s="77">
        <v>0</v>
      </c>
      <c r="L14" s="77">
        <f>J14/I14*100</f>
        <v>0.6580317044879993</v>
      </c>
    </row>
    <row r="15" spans="2:12" ht="30" x14ac:dyDescent="0.25">
      <c r="B15" s="79"/>
      <c r="C15" s="79"/>
      <c r="D15" s="79"/>
      <c r="E15" s="79">
        <v>6413</v>
      </c>
      <c r="F15" s="93" t="s">
        <v>170</v>
      </c>
      <c r="G15" s="120">
        <v>0</v>
      </c>
      <c r="H15" s="80">
        <v>17.7</v>
      </c>
      <c r="I15" s="80">
        <v>17.7</v>
      </c>
      <c r="J15" s="84">
        <v>8.85</v>
      </c>
      <c r="K15" s="77"/>
      <c r="L15" s="77"/>
    </row>
    <row r="16" spans="2:12" ht="45" x14ac:dyDescent="0.25">
      <c r="B16" s="79"/>
      <c r="C16" s="79"/>
      <c r="D16" s="79"/>
      <c r="E16" s="79" t="s">
        <v>115</v>
      </c>
      <c r="F16" s="85" t="s">
        <v>116</v>
      </c>
      <c r="G16" s="77">
        <v>0</v>
      </c>
      <c r="H16" s="80">
        <v>1327.22</v>
      </c>
      <c r="I16" s="80">
        <v>1327.22</v>
      </c>
      <c r="J16" s="77">
        <v>0</v>
      </c>
      <c r="K16" s="77">
        <v>0</v>
      </c>
      <c r="L16" s="77">
        <v>0</v>
      </c>
    </row>
    <row r="17" spans="2:12" ht="45" x14ac:dyDescent="0.25">
      <c r="B17" s="79"/>
      <c r="C17" s="79">
        <v>65</v>
      </c>
      <c r="D17" s="79"/>
      <c r="E17" s="79"/>
      <c r="F17" s="78" t="s">
        <v>74</v>
      </c>
      <c r="G17" s="84">
        <v>36425.18</v>
      </c>
      <c r="H17" s="75">
        <v>78587.67</v>
      </c>
      <c r="I17" s="75">
        <v>78587.67</v>
      </c>
      <c r="J17" s="84">
        <v>48162.63</v>
      </c>
      <c r="K17" s="77">
        <f t="shared" ref="K17:K23" si="0">J17/G17*100</f>
        <v>132.22345092048963</v>
      </c>
      <c r="L17" s="77">
        <f t="shared" ref="L17:L24" si="1">J17/I17*100</f>
        <v>61.285224514227231</v>
      </c>
    </row>
    <row r="18" spans="2:12" ht="45" x14ac:dyDescent="0.25">
      <c r="B18" s="79"/>
      <c r="C18" s="79"/>
      <c r="D18" s="79"/>
      <c r="E18" s="79">
        <v>6526</v>
      </c>
      <c r="F18" s="78" t="s">
        <v>74</v>
      </c>
      <c r="G18" s="77">
        <v>36425.18</v>
      </c>
      <c r="H18" s="80">
        <v>78587.67</v>
      </c>
      <c r="I18" s="80">
        <v>78587.67</v>
      </c>
      <c r="J18" s="77">
        <v>48162.63</v>
      </c>
      <c r="K18" s="77">
        <f t="shared" si="0"/>
        <v>132.22345092048963</v>
      </c>
      <c r="L18" s="77">
        <f t="shared" si="1"/>
        <v>61.285224514227231</v>
      </c>
    </row>
    <row r="19" spans="2:12" ht="30" x14ac:dyDescent="0.25">
      <c r="B19" s="79"/>
      <c r="C19" s="79">
        <v>66</v>
      </c>
      <c r="D19" s="86"/>
      <c r="E19" s="86"/>
      <c r="F19" s="78" t="s">
        <v>26</v>
      </c>
      <c r="G19" s="84">
        <v>21218.18</v>
      </c>
      <c r="H19" s="75">
        <v>35000</v>
      </c>
      <c r="I19" s="75">
        <v>35000</v>
      </c>
      <c r="J19" s="84">
        <v>23864.23</v>
      </c>
      <c r="K19" s="77">
        <f t="shared" si="0"/>
        <v>112.47067373356244</v>
      </c>
      <c r="L19" s="77">
        <f t="shared" si="1"/>
        <v>68.183514285714281</v>
      </c>
    </row>
    <row r="20" spans="2:12" ht="45" x14ac:dyDescent="0.25">
      <c r="B20" s="79"/>
      <c r="C20" s="82"/>
      <c r="D20" s="86">
        <v>661</v>
      </c>
      <c r="E20" s="86"/>
      <c r="F20" s="87" t="s">
        <v>75</v>
      </c>
      <c r="G20" s="84">
        <v>21218.18</v>
      </c>
      <c r="H20" s="75">
        <v>35000</v>
      </c>
      <c r="I20" s="75">
        <v>35000</v>
      </c>
      <c r="J20" s="84">
        <v>23864.23</v>
      </c>
      <c r="K20" s="77">
        <f t="shared" si="0"/>
        <v>112.47067373356244</v>
      </c>
      <c r="L20" s="77">
        <f t="shared" si="1"/>
        <v>68.183514285714281</v>
      </c>
    </row>
    <row r="21" spans="2:12" ht="45" x14ac:dyDescent="0.25">
      <c r="B21" s="79"/>
      <c r="C21" s="82"/>
      <c r="D21" s="86"/>
      <c r="E21" s="86">
        <v>6615</v>
      </c>
      <c r="F21" s="87" t="s">
        <v>75</v>
      </c>
      <c r="G21" s="77">
        <v>21218.18</v>
      </c>
      <c r="H21" s="80">
        <v>35000</v>
      </c>
      <c r="I21" s="80">
        <v>35000</v>
      </c>
      <c r="J21" s="77">
        <v>23864.23</v>
      </c>
      <c r="K21" s="77">
        <f t="shared" si="0"/>
        <v>112.47067373356244</v>
      </c>
      <c r="L21" s="77">
        <f t="shared" si="1"/>
        <v>68.183514285714281</v>
      </c>
    </row>
    <row r="22" spans="2:12" ht="45" x14ac:dyDescent="0.25">
      <c r="B22" s="79"/>
      <c r="C22" s="79">
        <v>67</v>
      </c>
      <c r="D22" s="86"/>
      <c r="E22" s="86"/>
      <c r="F22" s="87" t="s">
        <v>76</v>
      </c>
      <c r="G22" s="84">
        <v>59949.51</v>
      </c>
      <c r="H22" s="75">
        <v>115610</v>
      </c>
      <c r="I22" s="75">
        <v>115610</v>
      </c>
      <c r="J22" s="84">
        <v>66162.55</v>
      </c>
      <c r="K22" s="77">
        <f t="shared" si="0"/>
        <v>110.36378779409539</v>
      </c>
      <c r="L22" s="77">
        <f t="shared" si="1"/>
        <v>57.229089179136764</v>
      </c>
    </row>
    <row r="23" spans="2:12" ht="45" x14ac:dyDescent="0.25">
      <c r="B23" s="79"/>
      <c r="C23" s="79"/>
      <c r="D23" s="86"/>
      <c r="E23" s="86">
        <v>6711</v>
      </c>
      <c r="F23" s="87" t="s">
        <v>76</v>
      </c>
      <c r="G23" s="77">
        <v>59949.51</v>
      </c>
      <c r="H23" s="80">
        <v>115610</v>
      </c>
      <c r="I23" s="80">
        <v>115610</v>
      </c>
      <c r="J23" s="77">
        <v>66162.55</v>
      </c>
      <c r="K23" s="77">
        <f t="shared" si="0"/>
        <v>110.36378779409539</v>
      </c>
      <c r="L23" s="77">
        <f t="shared" si="1"/>
        <v>57.229089179136764</v>
      </c>
    </row>
    <row r="24" spans="2:12" ht="15.75" x14ac:dyDescent="0.25">
      <c r="B24" s="79"/>
      <c r="C24" s="79"/>
      <c r="D24" s="86"/>
      <c r="E24" s="86">
        <v>6711</v>
      </c>
      <c r="F24" s="87" t="s">
        <v>171</v>
      </c>
      <c r="G24" s="77">
        <v>0</v>
      </c>
      <c r="H24" s="80">
        <v>995421.06</v>
      </c>
      <c r="I24" s="80">
        <v>995421.06</v>
      </c>
      <c r="J24" s="77">
        <v>0</v>
      </c>
      <c r="K24" s="77">
        <v>0</v>
      </c>
      <c r="L24" s="77">
        <f t="shared" si="1"/>
        <v>0</v>
      </c>
    </row>
    <row r="25" spans="2:12" ht="15.75" x14ac:dyDescent="0.25">
      <c r="B25" s="79"/>
      <c r="C25" s="79">
        <v>68</v>
      </c>
      <c r="D25" s="86"/>
      <c r="E25" s="86"/>
      <c r="F25" s="88" t="s">
        <v>124</v>
      </c>
      <c r="G25" s="84">
        <v>25.3</v>
      </c>
      <c r="H25" s="75">
        <v>30</v>
      </c>
      <c r="I25" s="75">
        <v>30</v>
      </c>
      <c r="J25" s="84">
        <v>0</v>
      </c>
      <c r="K25" s="77">
        <v>0</v>
      </c>
      <c r="L25" s="77">
        <v>0</v>
      </c>
    </row>
    <row r="26" spans="2:12" s="35" customFormat="1" ht="15.75" x14ac:dyDescent="0.25">
      <c r="B26" s="82"/>
      <c r="C26" s="82"/>
      <c r="D26" s="89"/>
      <c r="E26" s="86">
        <v>6831</v>
      </c>
      <c r="F26" s="87" t="s">
        <v>124</v>
      </c>
      <c r="G26" s="77">
        <v>25.3</v>
      </c>
      <c r="H26" s="80">
        <v>30</v>
      </c>
      <c r="I26" s="80">
        <v>30</v>
      </c>
      <c r="J26" s="77">
        <v>0</v>
      </c>
      <c r="K26" s="77">
        <v>0</v>
      </c>
      <c r="L26" s="77">
        <v>0</v>
      </c>
    </row>
    <row r="27" spans="2:12" ht="15.75" customHeight="1" x14ac:dyDescent="0.25">
      <c r="B27" s="90"/>
      <c r="C27" s="90"/>
      <c r="D27" s="90"/>
      <c r="E27" s="90"/>
      <c r="F27" s="90"/>
      <c r="G27" s="91"/>
      <c r="H27" s="91"/>
      <c r="I27" s="91"/>
      <c r="J27" s="91"/>
      <c r="K27" s="91"/>
      <c r="L27" s="90"/>
    </row>
    <row r="28" spans="2:12" ht="15.75" customHeight="1" x14ac:dyDescent="0.25">
      <c r="B28" s="66"/>
      <c r="C28" s="66"/>
      <c r="D28" s="66"/>
      <c r="E28" s="66"/>
      <c r="F28" s="66"/>
      <c r="G28" s="66"/>
      <c r="H28" s="66"/>
      <c r="I28" s="66"/>
      <c r="J28" s="92"/>
      <c r="K28" s="92"/>
      <c r="L28" s="92"/>
    </row>
    <row r="29" spans="2:12" ht="47.25" x14ac:dyDescent="0.25">
      <c r="B29" s="169" t="s">
        <v>6</v>
      </c>
      <c r="C29" s="170"/>
      <c r="D29" s="170"/>
      <c r="E29" s="170"/>
      <c r="F29" s="171"/>
      <c r="G29" s="68" t="s">
        <v>61</v>
      </c>
      <c r="H29" s="68" t="s">
        <v>169</v>
      </c>
      <c r="I29" s="68" t="s">
        <v>172</v>
      </c>
      <c r="J29" s="68" t="s">
        <v>168</v>
      </c>
      <c r="K29" s="68" t="s">
        <v>21</v>
      </c>
      <c r="L29" s="68" t="s">
        <v>47</v>
      </c>
    </row>
    <row r="30" spans="2:12" ht="12.75" customHeight="1" x14ac:dyDescent="0.25">
      <c r="B30" s="169">
        <v>1</v>
      </c>
      <c r="C30" s="170"/>
      <c r="D30" s="170"/>
      <c r="E30" s="170"/>
      <c r="F30" s="171"/>
      <c r="G30" s="68">
        <v>2</v>
      </c>
      <c r="H30" s="68">
        <v>3</v>
      </c>
      <c r="I30" s="68">
        <v>4</v>
      </c>
      <c r="J30" s="68">
        <v>5</v>
      </c>
      <c r="K30" s="68" t="s">
        <v>23</v>
      </c>
      <c r="L30" s="68" t="s">
        <v>24</v>
      </c>
    </row>
    <row r="31" spans="2:12" ht="15.75" x14ac:dyDescent="0.25">
      <c r="B31" s="69"/>
      <c r="C31" s="69"/>
      <c r="D31" s="69"/>
      <c r="E31" s="69"/>
      <c r="F31" s="69" t="s">
        <v>7</v>
      </c>
      <c r="G31" s="71"/>
      <c r="H31" s="75">
        <v>1930674.51</v>
      </c>
      <c r="I31" s="75">
        <v>1930674.51</v>
      </c>
      <c r="J31" s="81">
        <f>(J32+J71)</f>
        <v>398615.13999999996</v>
      </c>
      <c r="K31" s="72"/>
      <c r="L31" s="73"/>
    </row>
    <row r="32" spans="2:12" ht="15.75" x14ac:dyDescent="0.25">
      <c r="B32" s="69">
        <v>3</v>
      </c>
      <c r="C32" s="69">
        <v>3</v>
      </c>
      <c r="D32" s="69"/>
      <c r="E32" s="69"/>
      <c r="F32" s="69" t="s">
        <v>3</v>
      </c>
      <c r="G32" s="81">
        <f>(G33+G38+G66)</f>
        <v>339045.45</v>
      </c>
      <c r="H32" s="75">
        <v>909228.99</v>
      </c>
      <c r="I32" s="75">
        <v>909228.99</v>
      </c>
      <c r="J32" s="76">
        <f>(J33+J38+J66)</f>
        <v>395764.82999999996</v>
      </c>
      <c r="K32" s="77">
        <f t="shared" ref="K32:K42" si="2">J32/G32*100</f>
        <v>116.72913764216565</v>
      </c>
      <c r="L32" s="77">
        <f>J32/I32*100</f>
        <v>43.527519948522539</v>
      </c>
    </row>
    <row r="33" spans="2:12" ht="15.75" x14ac:dyDescent="0.25">
      <c r="B33" s="69"/>
      <c r="C33" s="78">
        <v>31</v>
      </c>
      <c r="D33" s="78"/>
      <c r="E33" s="78"/>
      <c r="F33" s="69" t="s">
        <v>4</v>
      </c>
      <c r="G33" s="76">
        <f>(G34+G36+G37)</f>
        <v>212901.25999999998</v>
      </c>
      <c r="H33" s="75">
        <v>666865.69999999995</v>
      </c>
      <c r="I33" s="75">
        <v>666865.69999999995</v>
      </c>
      <c r="J33" s="76">
        <v>268173.40999999997</v>
      </c>
      <c r="K33" s="77">
        <f t="shared" si="2"/>
        <v>125.96140107390627</v>
      </c>
      <c r="L33" s="77">
        <f t="shared" ref="L33:L42" si="3">J33/I33*100</f>
        <v>40.214005608625541</v>
      </c>
    </row>
    <row r="34" spans="2:12" ht="15.75" x14ac:dyDescent="0.25">
      <c r="B34" s="79"/>
      <c r="C34" s="79"/>
      <c r="D34" s="79">
        <v>311</v>
      </c>
      <c r="E34" s="79"/>
      <c r="F34" s="82" t="s">
        <v>28</v>
      </c>
      <c r="G34" s="76">
        <v>175013.83</v>
      </c>
      <c r="H34" s="121">
        <f>(H35+H36+H37)</f>
        <v>666865.70000000007</v>
      </c>
      <c r="I34" s="121">
        <f>(I35+I36+I37)</f>
        <v>666865.70000000007</v>
      </c>
      <c r="J34" s="76">
        <v>222248.88</v>
      </c>
      <c r="K34" s="77">
        <f t="shared" si="2"/>
        <v>126.98932421512062</v>
      </c>
      <c r="L34" s="77">
        <f t="shared" si="3"/>
        <v>33.327382110071035</v>
      </c>
    </row>
    <row r="35" spans="2:12" ht="15.75" x14ac:dyDescent="0.25">
      <c r="B35" s="79"/>
      <c r="C35" s="79"/>
      <c r="D35" s="79"/>
      <c r="E35" s="79">
        <v>3111</v>
      </c>
      <c r="F35" s="79" t="s">
        <v>29</v>
      </c>
      <c r="G35" s="81">
        <v>175013.83</v>
      </c>
      <c r="H35" s="80">
        <v>556878.30000000005</v>
      </c>
      <c r="I35" s="80">
        <v>556878.30000000005</v>
      </c>
      <c r="J35" s="81">
        <v>222248.88</v>
      </c>
      <c r="K35" s="77">
        <f t="shared" si="2"/>
        <v>126.98932421512062</v>
      </c>
      <c r="L35" s="77">
        <f t="shared" si="3"/>
        <v>39.909775618838083</v>
      </c>
    </row>
    <row r="36" spans="2:12" ht="15.75" x14ac:dyDescent="0.25">
      <c r="B36" s="79"/>
      <c r="C36" s="79"/>
      <c r="D36" s="79"/>
      <c r="E36" s="79">
        <v>3121</v>
      </c>
      <c r="F36" s="86" t="s">
        <v>77</v>
      </c>
      <c r="G36" s="81">
        <v>9010.16</v>
      </c>
      <c r="H36" s="80">
        <v>19241.419999999998</v>
      </c>
      <c r="I36" s="80">
        <v>19241.419999999998</v>
      </c>
      <c r="J36" s="81">
        <v>9253.43</v>
      </c>
      <c r="K36" s="77">
        <f t="shared" si="2"/>
        <v>102.69995205412556</v>
      </c>
      <c r="L36" s="77">
        <f t="shared" si="3"/>
        <v>48.09120116914449</v>
      </c>
    </row>
    <row r="37" spans="2:12" ht="15.75" x14ac:dyDescent="0.25">
      <c r="B37" s="79"/>
      <c r="C37" s="79"/>
      <c r="D37" s="86"/>
      <c r="E37" s="86">
        <v>3132</v>
      </c>
      <c r="F37" s="86" t="s">
        <v>78</v>
      </c>
      <c r="G37" s="81">
        <v>28877.27</v>
      </c>
      <c r="H37" s="80">
        <v>90745.98</v>
      </c>
      <c r="I37" s="80">
        <v>90745.98</v>
      </c>
      <c r="J37" s="81">
        <v>36671.1</v>
      </c>
      <c r="K37" s="77">
        <f t="shared" si="2"/>
        <v>126.98949727588516</v>
      </c>
      <c r="L37" s="77">
        <f t="shared" si="3"/>
        <v>40.410715714348996</v>
      </c>
    </row>
    <row r="38" spans="2:12" ht="15.75" x14ac:dyDescent="0.25">
      <c r="B38" s="79"/>
      <c r="C38" s="79">
        <v>32</v>
      </c>
      <c r="D38" s="86"/>
      <c r="E38" s="86"/>
      <c r="F38" s="82" t="s">
        <v>17</v>
      </c>
      <c r="G38" s="76">
        <f>(G39+G44+G51+G60)</f>
        <v>125066.23</v>
      </c>
      <c r="H38" s="75">
        <v>240194.54</v>
      </c>
      <c r="I38" s="75">
        <v>240194.54</v>
      </c>
      <c r="J38" s="76">
        <f>(J39+J44+J51+J60)</f>
        <v>126879.18000000001</v>
      </c>
      <c r="K38" s="77">
        <f t="shared" si="2"/>
        <v>101.44959194820218</v>
      </c>
      <c r="L38" s="77">
        <f t="shared" si="3"/>
        <v>52.823507145499647</v>
      </c>
    </row>
    <row r="39" spans="2:12" ht="15.75" x14ac:dyDescent="0.25">
      <c r="B39" s="79"/>
      <c r="C39" s="79"/>
      <c r="D39" s="79">
        <v>321</v>
      </c>
      <c r="E39" s="79">
        <v>321</v>
      </c>
      <c r="F39" s="82" t="s">
        <v>30</v>
      </c>
      <c r="G39" s="76">
        <f>(G40+G41+G42+G43)</f>
        <v>9391.2000000000007</v>
      </c>
      <c r="H39" s="75">
        <f>(H40+H41+H42+H43)</f>
        <v>16073.34</v>
      </c>
      <c r="I39" s="75">
        <f>(I40+I41+I42+I43)</f>
        <v>16073.34</v>
      </c>
      <c r="J39" s="76">
        <f>SUM(J40:J42)</f>
        <v>10039.27</v>
      </c>
      <c r="K39" s="77">
        <f t="shared" si="2"/>
        <v>106.90082204617089</v>
      </c>
      <c r="L39" s="77">
        <f t="shared" si="3"/>
        <v>62.459140415122185</v>
      </c>
    </row>
    <row r="40" spans="2:12" ht="15.75" x14ac:dyDescent="0.25">
      <c r="B40" s="79"/>
      <c r="C40" s="82"/>
      <c r="D40" s="79"/>
      <c r="E40" s="79">
        <v>3211</v>
      </c>
      <c r="F40" s="93" t="s">
        <v>31</v>
      </c>
      <c r="G40" s="81">
        <v>4768.63</v>
      </c>
      <c r="H40" s="80">
        <v>8077</v>
      </c>
      <c r="I40" s="80">
        <v>8077</v>
      </c>
      <c r="J40" s="81">
        <v>6037.22</v>
      </c>
      <c r="K40" s="77">
        <f t="shared" si="2"/>
        <v>126.60281883895375</v>
      </c>
      <c r="L40" s="77">
        <f t="shared" si="3"/>
        <v>74.745821468366969</v>
      </c>
    </row>
    <row r="41" spans="2:12" ht="15.75" x14ac:dyDescent="0.25">
      <c r="B41" s="79"/>
      <c r="C41" s="82"/>
      <c r="D41" s="86"/>
      <c r="E41" s="86">
        <v>3212</v>
      </c>
      <c r="F41" s="85" t="s">
        <v>79</v>
      </c>
      <c r="G41" s="81">
        <v>4502.57</v>
      </c>
      <c r="H41" s="80">
        <v>7200</v>
      </c>
      <c r="I41" s="80">
        <v>7200</v>
      </c>
      <c r="J41" s="81">
        <v>3472.05</v>
      </c>
      <c r="K41" s="77">
        <f t="shared" si="2"/>
        <v>77.112626788700695</v>
      </c>
      <c r="L41" s="77">
        <f t="shared" si="3"/>
        <v>48.22291666666667</v>
      </c>
    </row>
    <row r="42" spans="2:12" ht="15.75" x14ac:dyDescent="0.25">
      <c r="B42" s="79"/>
      <c r="C42" s="79"/>
      <c r="D42" s="86"/>
      <c r="E42" s="86">
        <v>3213</v>
      </c>
      <c r="F42" s="85" t="s">
        <v>80</v>
      </c>
      <c r="G42" s="77">
        <v>120</v>
      </c>
      <c r="H42" s="71">
        <v>796.34</v>
      </c>
      <c r="I42" s="71">
        <v>796.34</v>
      </c>
      <c r="J42" s="77">
        <v>530</v>
      </c>
      <c r="K42" s="77">
        <f t="shared" si="2"/>
        <v>441.66666666666669</v>
      </c>
      <c r="L42" s="77">
        <f t="shared" si="3"/>
        <v>66.554486777004797</v>
      </c>
    </row>
    <row r="43" spans="2:12" ht="15.75" x14ac:dyDescent="0.25">
      <c r="B43" s="79"/>
      <c r="C43" s="79"/>
      <c r="D43" s="86"/>
      <c r="E43" s="86">
        <v>3214</v>
      </c>
      <c r="F43" s="85" t="s">
        <v>117</v>
      </c>
      <c r="G43" s="77">
        <v>0</v>
      </c>
      <c r="H43" s="94">
        <v>0</v>
      </c>
      <c r="I43" s="94">
        <v>0</v>
      </c>
      <c r="J43" s="77">
        <v>0</v>
      </c>
      <c r="K43" s="77">
        <v>0</v>
      </c>
      <c r="L43" s="77">
        <v>0</v>
      </c>
    </row>
    <row r="44" spans="2:12" ht="15.75" x14ac:dyDescent="0.25">
      <c r="B44" s="79"/>
      <c r="C44" s="79"/>
      <c r="D44" s="86">
        <v>322</v>
      </c>
      <c r="E44" s="86"/>
      <c r="F44" s="89" t="s">
        <v>81</v>
      </c>
      <c r="G44" s="76">
        <f>(G45+G46+G47+G48+G49+G50)</f>
        <v>71311.42</v>
      </c>
      <c r="H44" s="75">
        <f>(H45+H46+H47+H48+H49+H50)</f>
        <v>146797.65</v>
      </c>
      <c r="I44" s="75">
        <f>(I45+I46+I47+I48+I49+I50)</f>
        <v>146797.65</v>
      </c>
      <c r="J44" s="76">
        <f>SUM(J45:J50)</f>
        <v>79180.5</v>
      </c>
      <c r="K44" s="77">
        <f>J44/G44*100</f>
        <v>111.03481041325497</v>
      </c>
      <c r="L44" s="77">
        <f>J44/I44*100</f>
        <v>53.938533757182086</v>
      </c>
    </row>
    <row r="45" spans="2:12" ht="30" x14ac:dyDescent="0.25">
      <c r="B45" s="79"/>
      <c r="C45" s="79"/>
      <c r="D45" s="86"/>
      <c r="E45" s="86">
        <v>3221</v>
      </c>
      <c r="F45" s="85" t="s">
        <v>82</v>
      </c>
      <c r="G45" s="81">
        <v>8397.7000000000007</v>
      </c>
      <c r="H45" s="80">
        <v>11576.69</v>
      </c>
      <c r="I45" s="80">
        <v>11576.69</v>
      </c>
      <c r="J45" s="81">
        <v>8740.16</v>
      </c>
      <c r="K45" s="77">
        <f>J45/G45*100</f>
        <v>104.07802136299225</v>
      </c>
      <c r="L45" s="77">
        <f t="shared" ref="L45:L70" si="4">J45/I45*100</f>
        <v>75.497918662415586</v>
      </c>
    </row>
    <row r="46" spans="2:12" ht="15.75" x14ac:dyDescent="0.25">
      <c r="B46" s="79"/>
      <c r="C46" s="79"/>
      <c r="D46" s="86"/>
      <c r="E46" s="86">
        <v>3222</v>
      </c>
      <c r="F46" s="85" t="s">
        <v>83</v>
      </c>
      <c r="G46" s="81">
        <v>45301.94</v>
      </c>
      <c r="H46" s="80">
        <v>84274.18</v>
      </c>
      <c r="I46" s="80">
        <v>84274.18</v>
      </c>
      <c r="J46" s="81">
        <v>44523.38</v>
      </c>
      <c r="K46" s="77">
        <f t="shared" ref="K46:K51" si="5">J46/G46*100</f>
        <v>98.281398103480768</v>
      </c>
      <c r="L46" s="77">
        <f t="shared" si="4"/>
        <v>52.83157901981366</v>
      </c>
    </row>
    <row r="47" spans="2:12" ht="15.75" x14ac:dyDescent="0.25">
      <c r="B47" s="79"/>
      <c r="C47" s="79"/>
      <c r="D47" s="86"/>
      <c r="E47" s="86">
        <v>3223</v>
      </c>
      <c r="F47" s="85" t="s">
        <v>84</v>
      </c>
      <c r="G47" s="81">
        <v>14282.97</v>
      </c>
      <c r="H47" s="80">
        <v>42437.17</v>
      </c>
      <c r="I47" s="80">
        <v>42437.17</v>
      </c>
      <c r="J47" s="81">
        <v>23689.8</v>
      </c>
      <c r="K47" s="77">
        <f t="shared" si="5"/>
        <v>165.86046179471077</v>
      </c>
      <c r="L47" s="77">
        <f t="shared" si="4"/>
        <v>55.823232322042216</v>
      </c>
    </row>
    <row r="48" spans="2:12" ht="30" x14ac:dyDescent="0.25">
      <c r="B48" s="79"/>
      <c r="C48" s="79"/>
      <c r="D48" s="86"/>
      <c r="E48" s="86">
        <v>3224</v>
      </c>
      <c r="F48" s="85" t="s">
        <v>85</v>
      </c>
      <c r="G48" s="81">
        <v>1642.27</v>
      </c>
      <c r="H48" s="80">
        <v>5679.35</v>
      </c>
      <c r="I48" s="80">
        <v>5679.35</v>
      </c>
      <c r="J48" s="81">
        <v>1442.88</v>
      </c>
      <c r="K48" s="77">
        <f t="shared" si="5"/>
        <v>87.858878259969444</v>
      </c>
      <c r="L48" s="77">
        <f t="shared" si="4"/>
        <v>25.405724246612728</v>
      </c>
    </row>
    <row r="49" spans="2:12" ht="15.75" x14ac:dyDescent="0.25">
      <c r="B49" s="79"/>
      <c r="C49" s="79"/>
      <c r="D49" s="86"/>
      <c r="E49" s="86">
        <v>3225</v>
      </c>
      <c r="F49" s="85" t="s">
        <v>86</v>
      </c>
      <c r="G49" s="72">
        <v>908.42</v>
      </c>
      <c r="H49" s="80">
        <v>2052.14</v>
      </c>
      <c r="I49" s="80">
        <v>2052.14</v>
      </c>
      <c r="J49" s="72">
        <v>362.73</v>
      </c>
      <c r="K49" s="77">
        <f t="shared" si="5"/>
        <v>39.929768168908659</v>
      </c>
      <c r="L49" s="77">
        <f t="shared" si="4"/>
        <v>17.675694640716522</v>
      </c>
    </row>
    <row r="50" spans="2:12" ht="15.75" x14ac:dyDescent="0.25">
      <c r="B50" s="79"/>
      <c r="C50" s="79"/>
      <c r="D50" s="86"/>
      <c r="E50" s="86">
        <v>3227</v>
      </c>
      <c r="F50" s="85" t="s">
        <v>87</v>
      </c>
      <c r="G50" s="72">
        <v>778.12</v>
      </c>
      <c r="H50" s="71">
        <v>778.12</v>
      </c>
      <c r="I50" s="71">
        <v>778.12</v>
      </c>
      <c r="J50" s="72">
        <v>421.55</v>
      </c>
      <c r="K50" s="77">
        <f t="shared" si="5"/>
        <v>54.17544851693826</v>
      </c>
      <c r="L50" s="77">
        <f t="shared" si="4"/>
        <v>54.17544851693826</v>
      </c>
    </row>
    <row r="51" spans="2:12" ht="15.75" x14ac:dyDescent="0.25">
      <c r="B51" s="79"/>
      <c r="C51" s="79"/>
      <c r="D51" s="86">
        <v>323</v>
      </c>
      <c r="E51" s="89"/>
      <c r="F51" s="95" t="s">
        <v>88</v>
      </c>
      <c r="G51" s="76">
        <f>(G52+G53+G54+G55+G56+G57+G58+G59)</f>
        <v>35082.6</v>
      </c>
      <c r="H51" s="75">
        <f>(H52+H53+H54+H55+H56+H57+H58+H59)</f>
        <v>61101.53</v>
      </c>
      <c r="I51" s="75">
        <f>(I52+I53+I54+I55+I56+I57+I58+I59)</f>
        <v>61101.53</v>
      </c>
      <c r="J51" s="76">
        <f>SUM(J52:J59)</f>
        <v>29224.370000000003</v>
      </c>
      <c r="K51" s="77">
        <f t="shared" si="5"/>
        <v>83.301608204637063</v>
      </c>
      <c r="L51" s="77">
        <f t="shared" si="4"/>
        <v>47.829195111808168</v>
      </c>
    </row>
    <row r="52" spans="2:12" ht="15.75" x14ac:dyDescent="0.25">
      <c r="B52" s="79"/>
      <c r="C52" s="79"/>
      <c r="D52" s="86"/>
      <c r="E52" s="86">
        <v>3231</v>
      </c>
      <c r="F52" s="85" t="s">
        <v>89</v>
      </c>
      <c r="G52" s="81">
        <v>2302.35</v>
      </c>
      <c r="H52" s="80">
        <v>3934.15</v>
      </c>
      <c r="I52" s="80">
        <v>3934.15</v>
      </c>
      <c r="J52" s="81">
        <v>1695.77</v>
      </c>
      <c r="K52" s="77">
        <f t="shared" ref="K52:K60" si="6">J52/G52*100</f>
        <v>73.653875388190329</v>
      </c>
      <c r="L52" s="77">
        <f t="shared" si="4"/>
        <v>43.103847082597255</v>
      </c>
    </row>
    <row r="53" spans="2:12" ht="15.75" x14ac:dyDescent="0.25">
      <c r="B53" s="79"/>
      <c r="C53" s="79"/>
      <c r="D53" s="86"/>
      <c r="E53" s="86">
        <v>3232</v>
      </c>
      <c r="F53" s="85" t="s">
        <v>90</v>
      </c>
      <c r="G53" s="81">
        <v>22285.35</v>
      </c>
      <c r="H53" s="80">
        <v>30069.919999999998</v>
      </c>
      <c r="I53" s="80">
        <v>30069.919999999998</v>
      </c>
      <c r="J53" s="81">
        <v>15158.92</v>
      </c>
      <c r="K53" s="77">
        <f t="shared" si="6"/>
        <v>68.021906768347819</v>
      </c>
      <c r="L53" s="77">
        <f t="shared" si="4"/>
        <v>50.412239207819646</v>
      </c>
    </row>
    <row r="54" spans="2:12" ht="15.75" x14ac:dyDescent="0.25">
      <c r="B54" s="79"/>
      <c r="C54" s="79"/>
      <c r="D54" s="86"/>
      <c r="E54" s="86">
        <v>3233</v>
      </c>
      <c r="F54" s="85" t="s">
        <v>91</v>
      </c>
      <c r="G54" s="81">
        <v>1167.27</v>
      </c>
      <c r="H54" s="80">
        <v>2654.46</v>
      </c>
      <c r="I54" s="80">
        <v>2654.46</v>
      </c>
      <c r="J54" s="81">
        <v>808.79</v>
      </c>
      <c r="K54" s="77">
        <f t="shared" si="6"/>
        <v>69.289024818593816</v>
      </c>
      <c r="L54" s="77">
        <f t="shared" si="4"/>
        <v>30.469097292858056</v>
      </c>
    </row>
    <row r="55" spans="2:12" ht="15.75" x14ac:dyDescent="0.25">
      <c r="B55" s="79"/>
      <c r="C55" s="79"/>
      <c r="D55" s="86"/>
      <c r="E55" s="86">
        <v>3234</v>
      </c>
      <c r="F55" s="85" t="s">
        <v>92</v>
      </c>
      <c r="G55" s="81">
        <v>2132.58</v>
      </c>
      <c r="H55" s="80">
        <v>5299.75</v>
      </c>
      <c r="I55" s="80">
        <v>5299.75</v>
      </c>
      <c r="J55" s="81">
        <v>2928.43</v>
      </c>
      <c r="K55" s="77">
        <f t="shared" si="6"/>
        <v>137.31864689718554</v>
      </c>
      <c r="L55" s="77">
        <f t="shared" si="4"/>
        <v>55.256002641634041</v>
      </c>
    </row>
    <row r="56" spans="2:12" ht="15.75" x14ac:dyDescent="0.25">
      <c r="B56" s="79"/>
      <c r="C56" s="79"/>
      <c r="D56" s="86"/>
      <c r="E56" s="86">
        <v>3236</v>
      </c>
      <c r="F56" s="85" t="s">
        <v>93</v>
      </c>
      <c r="G56" s="72">
        <v>129.36000000000001</v>
      </c>
      <c r="H56" s="80">
        <v>2415.5500000000002</v>
      </c>
      <c r="I56" s="80">
        <v>2415.5500000000002</v>
      </c>
      <c r="J56" s="77">
        <v>135</v>
      </c>
      <c r="K56" s="77">
        <f t="shared" si="6"/>
        <v>104.35992578849719</v>
      </c>
      <c r="L56" s="77">
        <f t="shared" si="4"/>
        <v>5.5887893026432902</v>
      </c>
    </row>
    <row r="57" spans="2:12" ht="15.75" x14ac:dyDescent="0.25">
      <c r="B57" s="79"/>
      <c r="C57" s="79"/>
      <c r="D57" s="86"/>
      <c r="E57" s="86">
        <v>3237</v>
      </c>
      <c r="F57" s="85" t="s">
        <v>94</v>
      </c>
      <c r="G57" s="81">
        <v>4205.1400000000003</v>
      </c>
      <c r="H57" s="80">
        <v>10662.75</v>
      </c>
      <c r="I57" s="80">
        <v>10662.75</v>
      </c>
      <c r="J57" s="81">
        <v>6047.6</v>
      </c>
      <c r="K57" s="77">
        <f t="shared" si="6"/>
        <v>143.81447466671739</v>
      </c>
      <c r="L57" s="77">
        <f t="shared" si="4"/>
        <v>56.717075801270781</v>
      </c>
    </row>
    <row r="58" spans="2:12" ht="15.75" x14ac:dyDescent="0.25">
      <c r="B58" s="79"/>
      <c r="C58" s="79"/>
      <c r="D58" s="86"/>
      <c r="E58" s="86">
        <v>3238</v>
      </c>
      <c r="F58" s="85" t="s">
        <v>95</v>
      </c>
      <c r="G58" s="81">
        <v>1968.44</v>
      </c>
      <c r="H58" s="80">
        <v>4972.84</v>
      </c>
      <c r="I58" s="80">
        <v>4972.84</v>
      </c>
      <c r="J58" s="81">
        <v>1546.59</v>
      </c>
      <c r="K58" s="77">
        <f t="shared" si="6"/>
        <v>78.569323931641293</v>
      </c>
      <c r="L58" s="77">
        <f t="shared" si="4"/>
        <v>31.100739215418148</v>
      </c>
    </row>
    <row r="59" spans="2:12" ht="15.75" x14ac:dyDescent="0.25">
      <c r="B59" s="79"/>
      <c r="C59" s="79"/>
      <c r="D59" s="86"/>
      <c r="E59" s="86">
        <v>3239</v>
      </c>
      <c r="F59" s="85" t="s">
        <v>96</v>
      </c>
      <c r="G59" s="72">
        <v>892.11</v>
      </c>
      <c r="H59" s="71">
        <v>1092.1099999999999</v>
      </c>
      <c r="I59" s="71">
        <v>1092.1099999999999</v>
      </c>
      <c r="J59" s="72">
        <v>903.27</v>
      </c>
      <c r="K59" s="77">
        <f t="shared" si="6"/>
        <v>101.25096680902578</v>
      </c>
      <c r="L59" s="77">
        <f t="shared" si="4"/>
        <v>82.708701504427211</v>
      </c>
    </row>
    <row r="60" spans="2:12" ht="30" x14ac:dyDescent="0.25">
      <c r="B60" s="79"/>
      <c r="C60" s="79"/>
      <c r="D60" s="86">
        <v>329</v>
      </c>
      <c r="E60" s="86"/>
      <c r="F60" s="95" t="s">
        <v>97</v>
      </c>
      <c r="G60" s="76">
        <f>(G61+G62+G63+G64+G65)</f>
        <v>9281.01</v>
      </c>
      <c r="H60" s="75">
        <f>(H61+H62+H63+H64+H65)</f>
        <v>16222.02</v>
      </c>
      <c r="I60" s="75">
        <f>(I61+I62+I63+I64+I65)</f>
        <v>16222.02</v>
      </c>
      <c r="J60" s="76">
        <f>SUM(J61:J65)</f>
        <v>8435.0399999999991</v>
      </c>
      <c r="K60" s="77">
        <f t="shared" si="6"/>
        <v>90.884936014507034</v>
      </c>
      <c r="L60" s="77">
        <f t="shared" si="4"/>
        <v>51.997470105449253</v>
      </c>
    </row>
    <row r="61" spans="2:12" ht="15.75" x14ac:dyDescent="0.25">
      <c r="B61" s="79"/>
      <c r="C61" s="79"/>
      <c r="D61" s="86"/>
      <c r="E61" s="86">
        <v>3292</v>
      </c>
      <c r="F61" s="85" t="s">
        <v>98</v>
      </c>
      <c r="G61" s="81">
        <v>3804.4</v>
      </c>
      <c r="H61" s="80">
        <v>5479.51</v>
      </c>
      <c r="I61" s="80">
        <v>5479.51</v>
      </c>
      <c r="J61" s="81">
        <v>4210.9399999999996</v>
      </c>
      <c r="K61" s="77">
        <f t="shared" ref="K61:K66" si="7">J61/G61*100</f>
        <v>110.6860477342025</v>
      </c>
      <c r="L61" s="77">
        <f t="shared" si="4"/>
        <v>76.84884232349242</v>
      </c>
    </row>
    <row r="62" spans="2:12" ht="15.75" x14ac:dyDescent="0.25">
      <c r="B62" s="79"/>
      <c r="C62" s="79"/>
      <c r="D62" s="86"/>
      <c r="E62" s="86">
        <v>3293</v>
      </c>
      <c r="F62" s="85" t="s">
        <v>99</v>
      </c>
      <c r="G62" s="72">
        <v>180.03</v>
      </c>
      <c r="H62" s="71">
        <v>663.61</v>
      </c>
      <c r="I62" s="71">
        <v>663.61</v>
      </c>
      <c r="J62" s="77">
        <v>0</v>
      </c>
      <c r="K62" s="77">
        <f t="shared" si="7"/>
        <v>0</v>
      </c>
      <c r="L62" s="77">
        <f t="shared" si="4"/>
        <v>0</v>
      </c>
    </row>
    <row r="63" spans="2:12" ht="15.75" x14ac:dyDescent="0.25">
      <c r="B63" s="79"/>
      <c r="C63" s="79"/>
      <c r="D63" s="86"/>
      <c r="E63" s="86">
        <v>3294</v>
      </c>
      <c r="F63" s="93" t="s">
        <v>100</v>
      </c>
      <c r="G63" s="77">
        <v>295</v>
      </c>
      <c r="H63" s="94">
        <v>295</v>
      </c>
      <c r="I63" s="94">
        <v>295</v>
      </c>
      <c r="J63" s="77">
        <v>35</v>
      </c>
      <c r="K63" s="77">
        <f t="shared" si="7"/>
        <v>11.864406779661017</v>
      </c>
      <c r="L63" s="77">
        <f t="shared" si="4"/>
        <v>11.864406779661017</v>
      </c>
    </row>
    <row r="64" spans="2:12" ht="15.75" x14ac:dyDescent="0.25">
      <c r="B64" s="79"/>
      <c r="C64" s="79"/>
      <c r="D64" s="86"/>
      <c r="E64" s="86">
        <v>3295</v>
      </c>
      <c r="F64" s="85" t="s">
        <v>101</v>
      </c>
      <c r="G64" s="81">
        <v>1162.51</v>
      </c>
      <c r="H64" s="80">
        <v>2716.03</v>
      </c>
      <c r="I64" s="80">
        <v>2716.03</v>
      </c>
      <c r="J64" s="81">
        <v>1127.6199999999999</v>
      </c>
      <c r="K64" s="77">
        <f t="shared" si="7"/>
        <v>96.998735494748416</v>
      </c>
      <c r="L64" s="77">
        <f t="shared" si="4"/>
        <v>41.517214463757753</v>
      </c>
    </row>
    <row r="65" spans="2:12" ht="15.75" x14ac:dyDescent="0.25">
      <c r="B65" s="79"/>
      <c r="C65" s="79"/>
      <c r="D65" s="86"/>
      <c r="E65" s="86">
        <v>3299</v>
      </c>
      <c r="F65" s="85" t="s">
        <v>97</v>
      </c>
      <c r="G65" s="81">
        <v>3839.07</v>
      </c>
      <c r="H65" s="80">
        <v>7067.87</v>
      </c>
      <c r="I65" s="80">
        <v>7067.87</v>
      </c>
      <c r="J65" s="81">
        <v>3061.48</v>
      </c>
      <c r="K65" s="77">
        <f t="shared" si="7"/>
        <v>79.745354994829469</v>
      </c>
      <c r="L65" s="77">
        <f t="shared" si="4"/>
        <v>43.315454302357004</v>
      </c>
    </row>
    <row r="66" spans="2:12" ht="15.75" x14ac:dyDescent="0.25">
      <c r="B66" s="79"/>
      <c r="C66" s="79">
        <v>34</v>
      </c>
      <c r="D66" s="86"/>
      <c r="E66" s="86"/>
      <c r="F66" s="96" t="s">
        <v>102</v>
      </c>
      <c r="G66" s="84">
        <v>1077.96</v>
      </c>
      <c r="H66" s="75">
        <v>2168.75</v>
      </c>
      <c r="I66" s="75">
        <v>2168.75</v>
      </c>
      <c r="J66" s="84">
        <v>712.24</v>
      </c>
      <c r="K66" s="77">
        <f t="shared" si="7"/>
        <v>66.072952614197192</v>
      </c>
      <c r="L66" s="77">
        <f t="shared" si="4"/>
        <v>32.841037463976946</v>
      </c>
    </row>
    <row r="67" spans="2:12" ht="15.75" x14ac:dyDescent="0.25">
      <c r="B67" s="79"/>
      <c r="C67" s="79"/>
      <c r="D67" s="86">
        <v>343</v>
      </c>
      <c r="E67" s="86"/>
      <c r="F67" s="96" t="s">
        <v>103</v>
      </c>
      <c r="G67" s="84">
        <f>(G68+G69+G70)</f>
        <v>1077.96</v>
      </c>
      <c r="H67" s="74">
        <f>(H68+H69+H70)</f>
        <v>2168.75</v>
      </c>
      <c r="I67" s="74">
        <f>(I68+I69+I70)</f>
        <v>2168.75</v>
      </c>
      <c r="J67" s="84">
        <f>SUM(J68:J70)</f>
        <v>712.24</v>
      </c>
      <c r="K67" s="77">
        <f>J67/G67*100</f>
        <v>66.072952614197192</v>
      </c>
      <c r="L67" s="77">
        <f t="shared" si="4"/>
        <v>32.841037463976946</v>
      </c>
    </row>
    <row r="68" spans="2:12" ht="15.75" x14ac:dyDescent="0.25">
      <c r="B68" s="79"/>
      <c r="C68" s="79"/>
      <c r="D68" s="86"/>
      <c r="E68" s="86">
        <v>3431</v>
      </c>
      <c r="F68" s="85" t="s">
        <v>104</v>
      </c>
      <c r="G68" s="72">
        <v>375.8</v>
      </c>
      <c r="H68" s="71">
        <v>693.18</v>
      </c>
      <c r="I68" s="71">
        <v>693.18</v>
      </c>
      <c r="J68" s="72">
        <v>466.83</v>
      </c>
      <c r="K68" s="77">
        <f>J68/G68*100</f>
        <v>124.22299095263438</v>
      </c>
      <c r="L68" s="77">
        <f t="shared" si="4"/>
        <v>67.346143858737989</v>
      </c>
    </row>
    <row r="69" spans="2:12" ht="15.75" x14ac:dyDescent="0.25">
      <c r="B69" s="79"/>
      <c r="C69" s="79"/>
      <c r="D69" s="86"/>
      <c r="E69" s="86">
        <v>3433</v>
      </c>
      <c r="F69" s="85" t="s">
        <v>105</v>
      </c>
      <c r="G69" s="77">
        <v>0</v>
      </c>
      <c r="H69" s="71">
        <v>398.17</v>
      </c>
      <c r="I69" s="71">
        <v>398.17</v>
      </c>
      <c r="J69" s="77">
        <v>0.05</v>
      </c>
      <c r="K69" s="77">
        <v>0</v>
      </c>
      <c r="L69" s="77">
        <f t="shared" si="4"/>
        <v>1.2557450335283923E-2</v>
      </c>
    </row>
    <row r="70" spans="2:12" ht="15.75" x14ac:dyDescent="0.25">
      <c r="B70" s="79"/>
      <c r="C70" s="79"/>
      <c r="D70" s="86"/>
      <c r="E70" s="86">
        <v>3434</v>
      </c>
      <c r="F70" s="93" t="s">
        <v>102</v>
      </c>
      <c r="G70" s="72">
        <v>702.16</v>
      </c>
      <c r="H70" s="94">
        <v>1077.4000000000001</v>
      </c>
      <c r="I70" s="94">
        <v>1077.4000000000001</v>
      </c>
      <c r="J70" s="72">
        <v>245.36</v>
      </c>
      <c r="K70" s="77">
        <f>J70/G70*100</f>
        <v>34.943602597698536</v>
      </c>
      <c r="L70" s="77">
        <f t="shared" si="4"/>
        <v>22.773343233710786</v>
      </c>
    </row>
    <row r="71" spans="2:12" ht="31.5" x14ac:dyDescent="0.25">
      <c r="B71" s="97">
        <v>4</v>
      </c>
      <c r="C71" s="98"/>
      <c r="D71" s="98"/>
      <c r="E71" s="98"/>
      <c r="F71" s="99" t="s">
        <v>5</v>
      </c>
      <c r="G71" s="76">
        <f>(G72+G78+G80)</f>
        <v>8327.6700000000019</v>
      </c>
      <c r="H71" s="75">
        <v>1021445.52</v>
      </c>
      <c r="I71" s="75">
        <v>1021445.52</v>
      </c>
      <c r="J71" s="76">
        <v>2850.31</v>
      </c>
      <c r="K71" s="77">
        <f t="shared" ref="K71:K76" si="8">J71/G71*100</f>
        <v>34.226980656053847</v>
      </c>
      <c r="L71" s="77">
        <f t="shared" ref="L71:L76" si="9">J71/I71*100</f>
        <v>0.27904669844750996</v>
      </c>
    </row>
    <row r="72" spans="2:12" ht="31.5" x14ac:dyDescent="0.25">
      <c r="B72" s="78"/>
      <c r="C72" s="78">
        <v>42</v>
      </c>
      <c r="D72" s="78"/>
      <c r="E72" s="78"/>
      <c r="F72" s="99" t="s">
        <v>106</v>
      </c>
      <c r="G72" s="76">
        <f>(G73+G79+G81)</f>
        <v>8327.6700000000019</v>
      </c>
      <c r="H72" s="75">
        <v>26024.46</v>
      </c>
      <c r="I72" s="75">
        <v>26024.46</v>
      </c>
      <c r="J72" s="76">
        <f>(J73+J81)</f>
        <v>2850.3099999999995</v>
      </c>
      <c r="K72" s="77">
        <f t="shared" si="8"/>
        <v>34.22698065605384</v>
      </c>
      <c r="L72" s="77">
        <f t="shared" si="9"/>
        <v>10.952427062847796</v>
      </c>
    </row>
    <row r="73" spans="2:12" ht="15.75" x14ac:dyDescent="0.25">
      <c r="B73" s="78"/>
      <c r="C73" s="78"/>
      <c r="D73" s="79">
        <v>422</v>
      </c>
      <c r="E73" s="79"/>
      <c r="F73" s="99" t="s">
        <v>107</v>
      </c>
      <c r="G73" s="84">
        <f>(G74+G75+G76+G77+G78)</f>
        <v>8294.2200000000012</v>
      </c>
      <c r="H73" s="75">
        <f>(H74+H75+H76+H77+H78)</f>
        <v>21111.88</v>
      </c>
      <c r="I73" s="75">
        <f>(I74+I75+I76+I77+I78)</f>
        <v>21111.88</v>
      </c>
      <c r="J73" s="84">
        <f>SUM(J74:J78)</f>
        <v>2726.1899999999996</v>
      </c>
      <c r="K73" s="77">
        <f t="shared" si="8"/>
        <v>32.868551834892237</v>
      </c>
      <c r="L73" s="77">
        <f t="shared" si="9"/>
        <v>12.913061271663157</v>
      </c>
    </row>
    <row r="74" spans="2:12" ht="15.75" x14ac:dyDescent="0.25">
      <c r="B74" s="78"/>
      <c r="C74" s="78"/>
      <c r="D74" s="79"/>
      <c r="E74" s="79">
        <v>4221</v>
      </c>
      <c r="F74" s="87" t="s">
        <v>108</v>
      </c>
      <c r="G74" s="77">
        <v>7256.72</v>
      </c>
      <c r="H74" s="80">
        <v>13517.02</v>
      </c>
      <c r="I74" s="80">
        <v>13517.02</v>
      </c>
      <c r="J74" s="77">
        <v>1591.24</v>
      </c>
      <c r="K74" s="77">
        <f t="shared" si="8"/>
        <v>21.927813116669789</v>
      </c>
      <c r="L74" s="77">
        <f t="shared" si="9"/>
        <v>11.772121369946927</v>
      </c>
    </row>
    <row r="75" spans="2:12" ht="15.75" x14ac:dyDescent="0.25">
      <c r="B75" s="78"/>
      <c r="C75" s="78"/>
      <c r="D75" s="79"/>
      <c r="E75" s="79">
        <v>4222</v>
      </c>
      <c r="F75" s="86" t="s">
        <v>110</v>
      </c>
      <c r="G75" s="77">
        <v>600</v>
      </c>
      <c r="H75" s="80">
        <v>2000</v>
      </c>
      <c r="I75" s="80">
        <v>2000</v>
      </c>
      <c r="J75" s="77">
        <v>1075</v>
      </c>
      <c r="K75" s="77">
        <f t="shared" si="8"/>
        <v>179.16666666666669</v>
      </c>
      <c r="L75" s="77">
        <f t="shared" si="9"/>
        <v>53.75</v>
      </c>
    </row>
    <row r="76" spans="2:12" ht="15.75" x14ac:dyDescent="0.25">
      <c r="B76" s="78"/>
      <c r="C76" s="78"/>
      <c r="D76" s="79"/>
      <c r="E76" s="79">
        <v>4223</v>
      </c>
      <c r="F76" s="86" t="s">
        <v>111</v>
      </c>
      <c r="G76" s="77">
        <v>437.5</v>
      </c>
      <c r="H76" s="80">
        <v>3231.25</v>
      </c>
      <c r="I76" s="80">
        <v>3231.25</v>
      </c>
      <c r="J76" s="77">
        <v>59.95</v>
      </c>
      <c r="K76" s="77">
        <f t="shared" si="8"/>
        <v>13.702857142857145</v>
      </c>
      <c r="L76" s="77">
        <f t="shared" si="9"/>
        <v>1.8553191489361704</v>
      </c>
    </row>
    <row r="77" spans="2:12" ht="15.75" x14ac:dyDescent="0.25">
      <c r="B77" s="78"/>
      <c r="C77" s="78"/>
      <c r="D77" s="79"/>
      <c r="E77" s="79">
        <v>4226</v>
      </c>
      <c r="F77" s="100" t="s">
        <v>118</v>
      </c>
      <c r="G77" s="77">
        <v>0</v>
      </c>
      <c r="H77" s="80">
        <v>663.61</v>
      </c>
      <c r="I77" s="80">
        <v>663.61</v>
      </c>
      <c r="J77" s="77">
        <v>0</v>
      </c>
      <c r="K77" s="77">
        <v>0</v>
      </c>
      <c r="L77" s="77">
        <v>0</v>
      </c>
    </row>
    <row r="78" spans="2:12" ht="15.75" x14ac:dyDescent="0.25">
      <c r="B78" s="78"/>
      <c r="C78" s="78"/>
      <c r="D78" s="79"/>
      <c r="E78" s="79">
        <v>4227</v>
      </c>
      <c r="F78" s="100" t="s">
        <v>119</v>
      </c>
      <c r="G78" s="77">
        <v>0</v>
      </c>
      <c r="H78" s="80">
        <v>1700</v>
      </c>
      <c r="I78" s="80">
        <v>1700</v>
      </c>
      <c r="J78" s="77">
        <v>0</v>
      </c>
      <c r="K78" s="77">
        <v>0</v>
      </c>
      <c r="L78" s="77">
        <v>0</v>
      </c>
    </row>
    <row r="79" spans="2:12" ht="30.75" x14ac:dyDescent="0.25">
      <c r="B79" s="78"/>
      <c r="C79" s="78"/>
      <c r="D79" s="79">
        <v>423</v>
      </c>
      <c r="E79" s="79"/>
      <c r="F79" s="101" t="s">
        <v>120</v>
      </c>
      <c r="G79" s="84">
        <v>0</v>
      </c>
      <c r="H79" s="75">
        <v>0</v>
      </c>
      <c r="I79" s="75">
        <v>0</v>
      </c>
      <c r="J79" s="84">
        <v>0</v>
      </c>
      <c r="K79" s="77">
        <v>0</v>
      </c>
      <c r="L79" s="77">
        <v>0</v>
      </c>
    </row>
    <row r="80" spans="2:12" ht="15.75" x14ac:dyDescent="0.25">
      <c r="B80" s="78"/>
      <c r="C80" s="78"/>
      <c r="D80" s="79"/>
      <c r="E80" s="79">
        <v>4231</v>
      </c>
      <c r="F80" s="102" t="s">
        <v>121</v>
      </c>
      <c r="G80" s="77">
        <v>0</v>
      </c>
      <c r="H80" s="80">
        <v>4512.58</v>
      </c>
      <c r="I80" s="80">
        <v>4512.58</v>
      </c>
      <c r="J80" s="77">
        <v>0</v>
      </c>
      <c r="K80" s="77">
        <v>0</v>
      </c>
      <c r="L80" s="77">
        <v>0</v>
      </c>
    </row>
    <row r="81" spans="2:12" ht="30.75" x14ac:dyDescent="0.25">
      <c r="B81" s="78"/>
      <c r="C81" s="78"/>
      <c r="D81" s="79">
        <v>424</v>
      </c>
      <c r="E81" s="79"/>
      <c r="F81" s="101" t="s">
        <v>112</v>
      </c>
      <c r="G81" s="84">
        <v>33.450000000000003</v>
      </c>
      <c r="H81" s="74">
        <v>400</v>
      </c>
      <c r="I81" s="74">
        <v>400</v>
      </c>
      <c r="J81" s="84">
        <v>124.12</v>
      </c>
      <c r="K81" s="77">
        <f>J81/G81*100</f>
        <v>371.06128550074737</v>
      </c>
      <c r="L81" s="77">
        <f>J81/I81*100</f>
        <v>31.03</v>
      </c>
    </row>
    <row r="82" spans="2:12" ht="15.75" x14ac:dyDescent="0.25">
      <c r="B82" s="78"/>
      <c r="C82" s="78"/>
      <c r="D82" s="79"/>
      <c r="E82" s="79">
        <v>4241</v>
      </c>
      <c r="F82" s="102" t="s">
        <v>113</v>
      </c>
      <c r="G82" s="77">
        <v>33.450000000000003</v>
      </c>
      <c r="H82" s="71">
        <v>400</v>
      </c>
      <c r="I82" s="71">
        <v>400</v>
      </c>
      <c r="J82" s="77">
        <v>124.12</v>
      </c>
      <c r="K82" s="77">
        <f>J82/G82*100</f>
        <v>371.06128550074737</v>
      </c>
      <c r="L82" s="77">
        <f>J82/I82*100</f>
        <v>31.03</v>
      </c>
    </row>
    <row r="83" spans="2:12" ht="31.5" x14ac:dyDescent="0.25">
      <c r="B83" s="78"/>
      <c r="C83" s="78">
        <v>45</v>
      </c>
      <c r="D83" s="79"/>
      <c r="E83" s="79"/>
      <c r="F83" s="103" t="s">
        <v>122</v>
      </c>
      <c r="G83" s="84">
        <v>0</v>
      </c>
      <c r="H83" s="75">
        <v>995421.06</v>
      </c>
      <c r="I83" s="75">
        <v>995421.06</v>
      </c>
      <c r="J83" s="84">
        <v>0</v>
      </c>
      <c r="K83" s="77">
        <v>0</v>
      </c>
      <c r="L83" s="77">
        <v>0</v>
      </c>
    </row>
    <row r="84" spans="2:12" ht="31.5" x14ac:dyDescent="0.25">
      <c r="B84" s="78"/>
      <c r="C84" s="78"/>
      <c r="D84" s="79">
        <v>451</v>
      </c>
      <c r="E84" s="79"/>
      <c r="F84" s="103" t="s">
        <v>123</v>
      </c>
      <c r="G84" s="84">
        <v>0</v>
      </c>
      <c r="H84" s="74">
        <v>995421.06</v>
      </c>
      <c r="I84" s="74">
        <v>995421.06</v>
      </c>
      <c r="J84" s="84">
        <v>0</v>
      </c>
      <c r="K84" s="77">
        <v>0</v>
      </c>
      <c r="L84" s="77">
        <v>0</v>
      </c>
    </row>
    <row r="85" spans="2:12" ht="30.75" x14ac:dyDescent="0.25">
      <c r="B85" s="78"/>
      <c r="C85" s="78"/>
      <c r="D85" s="79"/>
      <c r="E85" s="79">
        <v>4511</v>
      </c>
      <c r="F85" s="102" t="s">
        <v>123</v>
      </c>
      <c r="G85" s="77">
        <v>0</v>
      </c>
      <c r="H85" s="80">
        <v>995421.06</v>
      </c>
      <c r="I85" s="80">
        <v>995421.06</v>
      </c>
      <c r="J85" s="77">
        <v>0</v>
      </c>
      <c r="K85" s="77">
        <v>0</v>
      </c>
      <c r="L85" s="77">
        <v>0</v>
      </c>
    </row>
    <row r="86" spans="2:12" ht="15.75" x14ac:dyDescent="0.25">
      <c r="B86" s="78"/>
      <c r="C86" s="78"/>
      <c r="D86" s="79"/>
      <c r="E86" s="79" t="s">
        <v>173</v>
      </c>
      <c r="F86" s="87"/>
      <c r="G86" s="71"/>
      <c r="H86" s="80">
        <v>995421.06</v>
      </c>
      <c r="I86" s="80">
        <v>995421.06</v>
      </c>
      <c r="J86" s="77">
        <v>0</v>
      </c>
      <c r="K86" s="72"/>
      <c r="L86" s="73"/>
    </row>
    <row r="87" spans="2:12" x14ac:dyDescent="0.25">
      <c r="B87" s="48"/>
      <c r="C87" s="48"/>
      <c r="D87" s="49"/>
      <c r="E87" s="49"/>
      <c r="F87" s="50"/>
      <c r="G87" s="51"/>
      <c r="H87" s="51"/>
      <c r="I87" s="52"/>
      <c r="J87" s="53"/>
      <c r="K87" s="53"/>
      <c r="L87" s="54"/>
    </row>
    <row r="88" spans="2:12" x14ac:dyDescent="0.25">
      <c r="D88" t="s">
        <v>109</v>
      </c>
      <c r="G88" s="44"/>
      <c r="H88" s="44"/>
      <c r="I88" s="44"/>
      <c r="J88" s="44"/>
      <c r="K88" s="44"/>
    </row>
    <row r="89" spans="2:12" x14ac:dyDescent="0.25">
      <c r="B89" s="67" t="s">
        <v>193</v>
      </c>
      <c r="G89" s="44"/>
      <c r="H89" s="44" t="s">
        <v>166</v>
      </c>
      <c r="I89" s="44"/>
      <c r="J89" s="44" t="s">
        <v>167</v>
      </c>
      <c r="K89" s="44"/>
    </row>
    <row r="90" spans="2:12" x14ac:dyDescent="0.25">
      <c r="B90" s="67" t="s">
        <v>194</v>
      </c>
      <c r="G90" s="44"/>
      <c r="H90" s="44"/>
      <c r="I90" s="44"/>
      <c r="J90" s="44"/>
      <c r="K90" s="44"/>
    </row>
    <row r="91" spans="2:12" x14ac:dyDescent="0.25">
      <c r="B91" s="67" t="s">
        <v>195</v>
      </c>
      <c r="G91" s="44"/>
      <c r="H91" s="44"/>
      <c r="I91" s="44"/>
      <c r="J91" s="44"/>
      <c r="K91" s="44"/>
    </row>
    <row r="92" spans="2:12" x14ac:dyDescent="0.25">
      <c r="G92" s="44"/>
      <c r="H92" s="44"/>
      <c r="I92" s="44"/>
      <c r="J92" s="44"/>
      <c r="K92" s="44"/>
    </row>
    <row r="93" spans="2:12" x14ac:dyDescent="0.25">
      <c r="G93" s="44"/>
      <c r="H93" s="44"/>
      <c r="I93" s="44"/>
      <c r="J93" s="44"/>
      <c r="K93" s="44"/>
    </row>
    <row r="94" spans="2:12" x14ac:dyDescent="0.25">
      <c r="G94" s="44"/>
      <c r="H94" s="44"/>
      <c r="I94" s="44"/>
      <c r="J94" s="44"/>
      <c r="K94" s="44"/>
    </row>
    <row r="95" spans="2:12" x14ac:dyDescent="0.25">
      <c r="G95" s="44"/>
      <c r="H95" s="44"/>
      <c r="I95" s="44"/>
      <c r="J95" s="44"/>
      <c r="K95" s="44"/>
    </row>
    <row r="96" spans="2:12" x14ac:dyDescent="0.25">
      <c r="G96" s="44"/>
      <c r="H96" s="44"/>
      <c r="I96" s="44"/>
      <c r="J96" s="44"/>
      <c r="K96" s="44"/>
    </row>
    <row r="97" spans="7:11" x14ac:dyDescent="0.25">
      <c r="G97" s="44"/>
      <c r="H97" s="44"/>
      <c r="I97" s="44"/>
      <c r="J97" s="44"/>
      <c r="K97" s="44"/>
    </row>
    <row r="98" spans="7:11" x14ac:dyDescent="0.25">
      <c r="G98" s="44"/>
      <c r="H98" s="44"/>
      <c r="I98" s="44"/>
      <c r="J98" s="44"/>
      <c r="K98" s="44"/>
    </row>
    <row r="99" spans="7:11" x14ac:dyDescent="0.25">
      <c r="G99" s="44"/>
      <c r="H99" s="44"/>
      <c r="I99" s="44"/>
      <c r="J99" s="44"/>
      <c r="K99" s="44"/>
    </row>
    <row r="100" spans="7:11" x14ac:dyDescent="0.25">
      <c r="G100" s="44"/>
      <c r="H100" s="44"/>
      <c r="I100" s="44"/>
      <c r="J100" s="44"/>
      <c r="K100" s="44"/>
    </row>
    <row r="101" spans="7:11" x14ac:dyDescent="0.25">
      <c r="G101" s="44"/>
      <c r="H101" s="44"/>
      <c r="I101" s="44"/>
      <c r="J101" s="44"/>
      <c r="K101" s="44"/>
    </row>
    <row r="102" spans="7:11" x14ac:dyDescent="0.25">
      <c r="G102" s="44"/>
      <c r="H102" s="44"/>
      <c r="I102" s="44"/>
      <c r="J102" s="44"/>
      <c r="K102" s="44"/>
    </row>
    <row r="103" spans="7:11" x14ac:dyDescent="0.25">
      <c r="G103" s="44"/>
      <c r="H103" s="44"/>
      <c r="I103" s="44"/>
      <c r="J103" s="44"/>
      <c r="K103" s="44"/>
    </row>
    <row r="104" spans="7:11" x14ac:dyDescent="0.25">
      <c r="G104" s="44"/>
      <c r="H104" s="44"/>
      <c r="I104" s="44"/>
      <c r="J104" s="44"/>
      <c r="K104" s="44"/>
    </row>
    <row r="105" spans="7:11" x14ac:dyDescent="0.25">
      <c r="G105" s="44"/>
      <c r="H105" s="44"/>
      <c r="I105" s="44"/>
      <c r="J105" s="44"/>
      <c r="K105" s="44"/>
    </row>
    <row r="106" spans="7:11" x14ac:dyDescent="0.25">
      <c r="G106" s="44"/>
      <c r="H106" s="44"/>
      <c r="I106" s="44"/>
      <c r="J106" s="44"/>
      <c r="K106" s="44"/>
    </row>
    <row r="107" spans="7:11" x14ac:dyDescent="0.25">
      <c r="G107" s="44"/>
      <c r="H107" s="44"/>
      <c r="I107" s="44"/>
      <c r="J107" s="44"/>
      <c r="K107" s="44"/>
    </row>
    <row r="108" spans="7:11" x14ac:dyDescent="0.25">
      <c r="G108" s="44"/>
      <c r="H108" s="44"/>
      <c r="I108" s="44"/>
      <c r="J108" s="44"/>
      <c r="K108" s="44"/>
    </row>
    <row r="109" spans="7:11" x14ac:dyDescent="0.25">
      <c r="G109" s="44"/>
      <c r="H109" s="44"/>
      <c r="I109" s="44"/>
      <c r="J109" s="44"/>
      <c r="K109" s="44"/>
    </row>
    <row r="110" spans="7:11" x14ac:dyDescent="0.25">
      <c r="G110" s="44"/>
      <c r="H110" s="44"/>
      <c r="I110" s="44"/>
      <c r="J110" s="44"/>
      <c r="K110" s="44"/>
    </row>
    <row r="111" spans="7:11" x14ac:dyDescent="0.25">
      <c r="G111" s="44"/>
      <c r="H111" s="44"/>
      <c r="I111" s="44"/>
      <c r="J111" s="44"/>
      <c r="K111" s="44"/>
    </row>
    <row r="112" spans="7:11" x14ac:dyDescent="0.25">
      <c r="G112" s="44"/>
      <c r="H112" s="44"/>
      <c r="I112" s="44"/>
      <c r="J112" s="44"/>
      <c r="K112" s="44"/>
    </row>
    <row r="113" spans="7:11" x14ac:dyDescent="0.25">
      <c r="G113" s="44"/>
      <c r="H113" s="44"/>
      <c r="I113" s="44"/>
      <c r="J113" s="44"/>
      <c r="K113" s="44"/>
    </row>
    <row r="114" spans="7:11" x14ac:dyDescent="0.25">
      <c r="G114" s="44"/>
      <c r="H114" s="44"/>
      <c r="I114" s="44"/>
      <c r="J114" s="44"/>
      <c r="K114" s="44"/>
    </row>
    <row r="115" spans="7:11" x14ac:dyDescent="0.25">
      <c r="G115" s="44"/>
      <c r="H115" s="44"/>
      <c r="I115" s="44"/>
      <c r="J115" s="44"/>
      <c r="K115" s="44"/>
    </row>
    <row r="116" spans="7:11" x14ac:dyDescent="0.25">
      <c r="G116" s="44"/>
      <c r="H116" s="44"/>
      <c r="I116" s="44"/>
      <c r="J116" s="44"/>
      <c r="K116" s="44"/>
    </row>
    <row r="117" spans="7:11" x14ac:dyDescent="0.25">
      <c r="G117" s="44"/>
      <c r="H117" s="44"/>
      <c r="I117" s="44"/>
      <c r="J117" s="44"/>
      <c r="K117" s="44"/>
    </row>
    <row r="118" spans="7:11" x14ac:dyDescent="0.25">
      <c r="G118" s="44"/>
      <c r="H118" s="44"/>
      <c r="I118" s="44"/>
      <c r="J118" s="44"/>
      <c r="K118" s="44"/>
    </row>
    <row r="119" spans="7:11" x14ac:dyDescent="0.25">
      <c r="G119" s="44"/>
      <c r="H119" s="44"/>
      <c r="I119" s="44"/>
      <c r="J119" s="44"/>
      <c r="K119" s="44"/>
    </row>
    <row r="120" spans="7:11" x14ac:dyDescent="0.25">
      <c r="G120" s="44"/>
      <c r="H120" s="44"/>
      <c r="I120" s="44"/>
      <c r="J120" s="44"/>
      <c r="K120" s="44"/>
    </row>
    <row r="121" spans="7:11" x14ac:dyDescent="0.25">
      <c r="G121" s="44"/>
      <c r="H121" s="44"/>
      <c r="I121" s="44"/>
      <c r="J121" s="44"/>
      <c r="K121" s="44"/>
    </row>
    <row r="122" spans="7:11" x14ac:dyDescent="0.25">
      <c r="G122" s="44"/>
      <c r="H122" s="44"/>
      <c r="I122" s="44"/>
      <c r="J122" s="44"/>
      <c r="K122" s="44"/>
    </row>
    <row r="123" spans="7:11" x14ac:dyDescent="0.25">
      <c r="G123" s="44"/>
      <c r="H123" s="44"/>
      <c r="I123" s="44"/>
      <c r="J123" s="44"/>
      <c r="K123" s="44"/>
    </row>
    <row r="124" spans="7:11" x14ac:dyDescent="0.25">
      <c r="G124" s="44"/>
      <c r="H124" s="44"/>
      <c r="I124" s="44"/>
      <c r="J124" s="44"/>
      <c r="K124" s="44"/>
    </row>
    <row r="125" spans="7:11" x14ac:dyDescent="0.25">
      <c r="G125" s="44"/>
      <c r="H125" s="44"/>
      <c r="I125" s="44"/>
      <c r="J125" s="44"/>
      <c r="K125" s="44"/>
    </row>
    <row r="126" spans="7:11" x14ac:dyDescent="0.25">
      <c r="G126" s="44"/>
      <c r="H126" s="44"/>
      <c r="I126" s="44"/>
      <c r="J126" s="44"/>
      <c r="K126" s="44"/>
    </row>
    <row r="127" spans="7:11" x14ac:dyDescent="0.25">
      <c r="G127" s="44"/>
      <c r="H127" s="44"/>
      <c r="I127" s="44"/>
      <c r="J127" s="44"/>
      <c r="K127" s="44"/>
    </row>
    <row r="128" spans="7:11" x14ac:dyDescent="0.25">
      <c r="G128" s="44"/>
      <c r="H128" s="44"/>
      <c r="I128" s="44"/>
      <c r="J128" s="44"/>
      <c r="K128" s="44"/>
    </row>
    <row r="129" spans="7:11" x14ac:dyDescent="0.25">
      <c r="G129" s="44"/>
      <c r="H129" s="44"/>
      <c r="I129" s="44"/>
      <c r="J129" s="44"/>
      <c r="K129" s="44"/>
    </row>
    <row r="130" spans="7:11" x14ac:dyDescent="0.25">
      <c r="G130" s="44"/>
      <c r="H130" s="44"/>
      <c r="I130" s="44"/>
      <c r="J130" s="44"/>
      <c r="K130" s="44"/>
    </row>
    <row r="131" spans="7:11" x14ac:dyDescent="0.25">
      <c r="G131" s="44"/>
      <c r="H131" s="44"/>
      <c r="I131" s="44"/>
      <c r="J131" s="44"/>
      <c r="K131" s="44"/>
    </row>
    <row r="132" spans="7:11" x14ac:dyDescent="0.25">
      <c r="G132" s="44"/>
      <c r="H132" s="44"/>
      <c r="I132" s="44"/>
      <c r="J132" s="44"/>
      <c r="K132" s="44"/>
    </row>
    <row r="133" spans="7:11" x14ac:dyDescent="0.25">
      <c r="G133" s="44"/>
      <c r="H133" s="44"/>
      <c r="I133" s="44"/>
      <c r="J133" s="44"/>
      <c r="K133" s="44"/>
    </row>
    <row r="134" spans="7:11" x14ac:dyDescent="0.25">
      <c r="G134" s="44"/>
      <c r="H134" s="44"/>
      <c r="I134" s="44"/>
      <c r="J134" s="44"/>
      <c r="K134" s="44"/>
    </row>
    <row r="135" spans="7:11" x14ac:dyDescent="0.25">
      <c r="G135" s="44"/>
      <c r="H135" s="44"/>
      <c r="I135" s="44"/>
      <c r="J135" s="44"/>
      <c r="K135" s="44"/>
    </row>
    <row r="136" spans="7:11" x14ac:dyDescent="0.25">
      <c r="G136" s="44"/>
      <c r="H136" s="44"/>
      <c r="I136" s="44"/>
      <c r="J136" s="44"/>
      <c r="K136" s="44"/>
    </row>
  </sheetData>
  <mergeCells count="7">
    <mergeCell ref="B8:F8"/>
    <mergeCell ref="B9:F9"/>
    <mergeCell ref="B29:F29"/>
    <mergeCell ref="B30:F30"/>
    <mergeCell ref="B2:L2"/>
    <mergeCell ref="B4:L4"/>
    <mergeCell ref="B6:L6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workbookViewId="0">
      <selection activeCell="E18" sqref="E18"/>
    </sheetView>
  </sheetViews>
  <sheetFormatPr defaultRowHeight="15" x14ac:dyDescent="0.25"/>
  <cols>
    <col min="2" max="2" width="39.85546875" customWidth="1"/>
    <col min="3" max="3" width="24.5703125" customWidth="1"/>
    <col min="4" max="4" width="22.42578125" customWidth="1"/>
    <col min="5" max="6" width="25.28515625" customWidth="1"/>
    <col min="7" max="8" width="15.7109375" customWidth="1"/>
  </cols>
  <sheetData>
    <row r="1" spans="2:10" ht="18" x14ac:dyDescent="0.25">
      <c r="B1" s="20"/>
      <c r="C1" s="20"/>
      <c r="D1" s="20"/>
      <c r="E1" s="20"/>
      <c r="F1" s="3"/>
      <c r="G1" s="3"/>
      <c r="H1" s="3"/>
    </row>
    <row r="2" spans="2:10" ht="15.75" customHeight="1" x14ac:dyDescent="0.25">
      <c r="B2" s="143" t="s">
        <v>34</v>
      </c>
      <c r="C2" s="143"/>
      <c r="D2" s="143"/>
      <c r="E2" s="143"/>
      <c r="F2" s="143"/>
      <c r="G2" s="143"/>
      <c r="H2" s="143"/>
    </row>
    <row r="3" spans="2:10" ht="18" x14ac:dyDescent="0.25">
      <c r="B3" s="20"/>
      <c r="C3" s="20"/>
      <c r="D3" s="20"/>
      <c r="E3" s="20"/>
      <c r="F3" s="3"/>
      <c r="G3" s="3"/>
      <c r="H3" s="3"/>
    </row>
    <row r="4" spans="2:10" ht="47.25" x14ac:dyDescent="0.25">
      <c r="B4" s="68" t="s">
        <v>6</v>
      </c>
      <c r="C4" s="68" t="s">
        <v>61</v>
      </c>
      <c r="D4" s="68" t="s">
        <v>169</v>
      </c>
      <c r="E4" s="68" t="s">
        <v>172</v>
      </c>
      <c r="F4" s="68" t="s">
        <v>168</v>
      </c>
      <c r="G4" s="68" t="s">
        <v>21</v>
      </c>
      <c r="H4" s="68" t="s">
        <v>47</v>
      </c>
    </row>
    <row r="5" spans="2:10" ht="15.75" x14ac:dyDescent="0.25">
      <c r="B5" s="68">
        <v>1</v>
      </c>
      <c r="C5" s="68">
        <v>2</v>
      </c>
      <c r="D5" s="68">
        <v>3</v>
      </c>
      <c r="E5" s="68">
        <v>4</v>
      </c>
      <c r="F5" s="68">
        <v>5</v>
      </c>
      <c r="G5" s="68" t="s">
        <v>23</v>
      </c>
      <c r="H5" s="68" t="s">
        <v>24</v>
      </c>
    </row>
    <row r="6" spans="2:10" ht="15.75" x14ac:dyDescent="0.25">
      <c r="B6" s="69" t="s">
        <v>33</v>
      </c>
      <c r="C6" s="94"/>
      <c r="D6" s="94"/>
      <c r="E6" s="104"/>
      <c r="F6" s="84">
        <v>432617.1</v>
      </c>
      <c r="G6" s="77"/>
      <c r="H6" s="77"/>
    </row>
    <row r="7" spans="2:10" ht="15.75" x14ac:dyDescent="0.25">
      <c r="B7" s="69" t="s">
        <v>125</v>
      </c>
      <c r="C7" s="84">
        <v>21218.18</v>
      </c>
      <c r="D7" s="75">
        <v>35000</v>
      </c>
      <c r="E7" s="75">
        <v>35000</v>
      </c>
      <c r="F7" s="84">
        <v>23864.23</v>
      </c>
      <c r="G7" s="77">
        <f>F7/C7*100</f>
        <v>112.47067373356244</v>
      </c>
      <c r="H7" s="77">
        <f>F7/E7*100</f>
        <v>68.183514285714281</v>
      </c>
    </row>
    <row r="8" spans="2:10" ht="15.75" x14ac:dyDescent="0.25">
      <c r="B8" s="78" t="s">
        <v>126</v>
      </c>
      <c r="C8" s="77">
        <v>21218.18</v>
      </c>
      <c r="D8" s="80">
        <v>35000</v>
      </c>
      <c r="E8" s="80">
        <v>35000</v>
      </c>
      <c r="F8" s="77">
        <v>23864.23</v>
      </c>
      <c r="G8" s="77">
        <f>F8/C8*100</f>
        <v>112.47067373356244</v>
      </c>
      <c r="H8" s="77">
        <f>F8/E8*100</f>
        <v>68.183514285714281</v>
      </c>
    </row>
    <row r="9" spans="2:10" ht="31.5" x14ac:dyDescent="0.25">
      <c r="B9" s="69" t="s">
        <v>127</v>
      </c>
      <c r="C9" s="84">
        <v>36450.480000000003</v>
      </c>
      <c r="D9" s="75">
        <v>78635.37</v>
      </c>
      <c r="E9" s="75">
        <v>78635.37</v>
      </c>
      <c r="F9" s="84">
        <v>48171.48</v>
      </c>
      <c r="G9" s="77">
        <f>F9/C9*100</f>
        <v>132.15595514791573</v>
      </c>
      <c r="H9" s="77">
        <f>F9/E9*100</f>
        <v>61.259303542413555</v>
      </c>
    </row>
    <row r="10" spans="2:10" ht="15.75" x14ac:dyDescent="0.25">
      <c r="B10" s="78" t="s">
        <v>131</v>
      </c>
      <c r="C10" s="77">
        <v>36450.480000000003</v>
      </c>
      <c r="D10" s="80">
        <v>78635.37</v>
      </c>
      <c r="E10" s="80">
        <v>78635.37</v>
      </c>
      <c r="F10" s="77">
        <v>48171.48</v>
      </c>
      <c r="G10" s="77">
        <f>F10/C10*100</f>
        <v>132.15595514791573</v>
      </c>
      <c r="H10" s="77">
        <f>F10/E10*100</f>
        <v>61.259303542413555</v>
      </c>
    </row>
    <row r="11" spans="2:10" ht="15.75" x14ac:dyDescent="0.25">
      <c r="B11" s="69" t="s">
        <v>135</v>
      </c>
      <c r="C11" s="84">
        <v>0</v>
      </c>
      <c r="D11" s="75">
        <v>1327.22</v>
      </c>
      <c r="E11" s="75">
        <v>1327.22</v>
      </c>
      <c r="F11" s="84">
        <v>0</v>
      </c>
      <c r="G11" s="77">
        <v>0</v>
      </c>
      <c r="H11" s="77">
        <v>0</v>
      </c>
    </row>
    <row r="12" spans="2:10" ht="15.75" x14ac:dyDescent="0.25">
      <c r="B12" s="78" t="s">
        <v>134</v>
      </c>
      <c r="C12" s="77">
        <v>0</v>
      </c>
      <c r="D12" s="80">
        <v>1327.22</v>
      </c>
      <c r="E12" s="80">
        <v>1327.22</v>
      </c>
      <c r="F12" s="77">
        <v>0</v>
      </c>
      <c r="G12" s="77">
        <v>0</v>
      </c>
      <c r="H12" s="77">
        <v>0</v>
      </c>
    </row>
    <row r="13" spans="2:10" ht="15.75" x14ac:dyDescent="0.25">
      <c r="B13" s="69" t="s">
        <v>129</v>
      </c>
      <c r="C13" s="76">
        <v>234834.62</v>
      </c>
      <c r="D13" s="75">
        <v>704380.86</v>
      </c>
      <c r="E13" s="75">
        <v>704380.86</v>
      </c>
      <c r="F13" s="76">
        <v>294418.84000000003</v>
      </c>
      <c r="G13" s="77">
        <f>F13/C13*100</f>
        <v>125.37284323750903</v>
      </c>
      <c r="H13" s="77">
        <f>F13/E13*100</f>
        <v>41.798245341305844</v>
      </c>
    </row>
    <row r="14" spans="2:10" ht="15.75" x14ac:dyDescent="0.25">
      <c r="B14" s="105" t="s">
        <v>130</v>
      </c>
      <c r="C14" s="81">
        <v>234834.62</v>
      </c>
      <c r="D14" s="80">
        <v>704380.86</v>
      </c>
      <c r="E14" s="80">
        <v>704380.86</v>
      </c>
      <c r="F14" s="81">
        <v>294418.84000000003</v>
      </c>
      <c r="G14" s="77">
        <f>F14/C14*100</f>
        <v>125.37284323750903</v>
      </c>
      <c r="H14" s="77">
        <f>F14/E14*100</f>
        <v>41.798245341305844</v>
      </c>
      <c r="J14" t="s">
        <v>109</v>
      </c>
    </row>
    <row r="15" spans="2:10" ht="31.5" x14ac:dyDescent="0.25">
      <c r="B15" s="69" t="s">
        <v>132</v>
      </c>
      <c r="C15" s="84">
        <v>59949.51</v>
      </c>
      <c r="D15" s="75">
        <v>1111331</v>
      </c>
      <c r="E15" s="75">
        <v>1111331</v>
      </c>
      <c r="F15" s="84">
        <v>66162.55</v>
      </c>
      <c r="G15" s="77">
        <f>F15/C15*100</f>
        <v>110.36378779409539</v>
      </c>
      <c r="H15" s="77">
        <f>F15/E15*100</f>
        <v>5.9534513119853578</v>
      </c>
    </row>
    <row r="16" spans="2:10" ht="15.75" x14ac:dyDescent="0.25">
      <c r="B16" s="105" t="s">
        <v>133</v>
      </c>
      <c r="C16" s="77">
        <v>59949.51</v>
      </c>
      <c r="D16" s="80">
        <v>115610</v>
      </c>
      <c r="E16" s="80">
        <v>115610</v>
      </c>
      <c r="F16" s="77">
        <v>66162.55</v>
      </c>
      <c r="G16" s="77">
        <f>F16/C16*100</f>
        <v>110.36378779409539</v>
      </c>
      <c r="H16" s="77">
        <f>F16/E16*100</f>
        <v>57.229089179136764</v>
      </c>
    </row>
    <row r="17" spans="1:8" ht="15.75" x14ac:dyDescent="0.25">
      <c r="B17" s="105" t="s">
        <v>133</v>
      </c>
      <c r="C17" s="77">
        <v>0</v>
      </c>
      <c r="D17" s="94">
        <v>995421.06</v>
      </c>
      <c r="E17" s="94">
        <v>995421.06</v>
      </c>
      <c r="F17" s="77">
        <v>0</v>
      </c>
      <c r="G17" s="77"/>
      <c r="H17" s="77"/>
    </row>
    <row r="18" spans="1:8" ht="15.75" x14ac:dyDescent="0.25">
      <c r="B18" s="105"/>
      <c r="C18" s="77"/>
      <c r="D18" s="94"/>
      <c r="E18" s="94"/>
      <c r="F18" s="77"/>
      <c r="G18" s="77"/>
      <c r="H18" s="77"/>
    </row>
    <row r="19" spans="1:8" ht="15.75" customHeight="1" x14ac:dyDescent="0.25">
      <c r="B19" s="69" t="s">
        <v>32</v>
      </c>
      <c r="C19" s="77"/>
      <c r="D19" s="94"/>
      <c r="E19" s="94"/>
      <c r="F19" s="140">
        <v>398615.14</v>
      </c>
      <c r="G19" s="77"/>
      <c r="H19" s="77"/>
    </row>
    <row r="20" spans="1:8" ht="15.75" customHeight="1" x14ac:dyDescent="0.25">
      <c r="B20" s="69" t="s">
        <v>125</v>
      </c>
      <c r="C20" s="84">
        <v>13883.43</v>
      </c>
      <c r="D20" s="83">
        <v>35000</v>
      </c>
      <c r="E20" s="83">
        <v>35000</v>
      </c>
      <c r="F20" s="84">
        <v>10090.75</v>
      </c>
      <c r="G20" s="77">
        <f>F20/C20*100</f>
        <v>72.681966920278342</v>
      </c>
      <c r="H20" s="77">
        <f>F20/E20*100</f>
        <v>28.830714285714286</v>
      </c>
    </row>
    <row r="21" spans="1:8" ht="15.75" x14ac:dyDescent="0.25">
      <c r="B21" s="78" t="s">
        <v>126</v>
      </c>
      <c r="C21" s="77">
        <v>13883.43</v>
      </c>
      <c r="D21" s="94">
        <v>35000</v>
      </c>
      <c r="E21" s="94">
        <v>35000</v>
      </c>
      <c r="F21" s="77">
        <v>10090.75</v>
      </c>
      <c r="G21" s="77">
        <f>F21/C21*100</f>
        <v>72.681966920278342</v>
      </c>
      <c r="H21" s="77">
        <f>F21/E21*100</f>
        <v>28.830714285714286</v>
      </c>
    </row>
    <row r="22" spans="1:8" ht="31.5" x14ac:dyDescent="0.25">
      <c r="B22" s="69" t="s">
        <v>127</v>
      </c>
      <c r="C22" s="84">
        <v>43660.3</v>
      </c>
      <c r="D22" s="75">
        <v>78635.37</v>
      </c>
      <c r="E22" s="75">
        <v>78635.37</v>
      </c>
      <c r="F22" s="84">
        <v>41829.699999999997</v>
      </c>
      <c r="G22" s="77">
        <f>F22/C22*100</f>
        <v>95.807174939246849</v>
      </c>
      <c r="H22" s="77">
        <f>F22/E22*100</f>
        <v>53.194510307511742</v>
      </c>
    </row>
    <row r="23" spans="1:8" ht="15.75" x14ac:dyDescent="0.25">
      <c r="B23" s="78" t="s">
        <v>131</v>
      </c>
      <c r="C23" s="77">
        <v>43660.3</v>
      </c>
      <c r="D23" s="80">
        <v>78635.37</v>
      </c>
      <c r="E23" s="80">
        <v>78635.37</v>
      </c>
      <c r="F23" s="77">
        <v>41829.699999999997</v>
      </c>
      <c r="G23" s="77">
        <f>F23/C23*100</f>
        <v>95.807174939246849</v>
      </c>
      <c r="H23" s="77">
        <f>F23/E23*100</f>
        <v>53.194510307511742</v>
      </c>
    </row>
    <row r="24" spans="1:8" ht="15.75" x14ac:dyDescent="0.25">
      <c r="B24" s="69" t="s">
        <v>135</v>
      </c>
      <c r="C24" s="77">
        <v>0</v>
      </c>
      <c r="D24" s="75">
        <v>1327.22</v>
      </c>
      <c r="E24" s="75">
        <v>1327.22</v>
      </c>
      <c r="F24" s="77">
        <v>0</v>
      </c>
      <c r="G24" s="77">
        <v>0</v>
      </c>
      <c r="H24" s="77">
        <v>0</v>
      </c>
    </row>
    <row r="25" spans="1:8" ht="15.75" x14ac:dyDescent="0.25">
      <c r="B25" s="78" t="s">
        <v>134</v>
      </c>
      <c r="C25" s="77">
        <v>0</v>
      </c>
      <c r="D25" s="80">
        <v>1327.22</v>
      </c>
      <c r="E25" s="80">
        <v>1327.22</v>
      </c>
      <c r="F25" s="77">
        <v>0</v>
      </c>
      <c r="G25" s="77">
        <v>0</v>
      </c>
      <c r="H25" s="77">
        <v>0</v>
      </c>
    </row>
    <row r="26" spans="1:8" ht="15.75" x14ac:dyDescent="0.25">
      <c r="A26" t="s">
        <v>109</v>
      </c>
      <c r="B26" s="69" t="s">
        <v>129</v>
      </c>
      <c r="C26" s="84">
        <v>229879.88</v>
      </c>
      <c r="D26" s="75">
        <v>704380.86</v>
      </c>
      <c r="E26" s="75">
        <v>704380.86</v>
      </c>
      <c r="F26" s="84">
        <v>283976.95</v>
      </c>
      <c r="G26" s="77">
        <f>F26/C26*100</f>
        <v>123.53275545471836</v>
      </c>
      <c r="H26" s="77">
        <f>F26/E26*100</f>
        <v>40.315824311296595</v>
      </c>
    </row>
    <row r="27" spans="1:8" ht="15.75" x14ac:dyDescent="0.25">
      <c r="B27" s="105" t="s">
        <v>130</v>
      </c>
      <c r="C27" s="77">
        <v>229879.88</v>
      </c>
      <c r="D27" s="80">
        <v>704380.86</v>
      </c>
      <c r="E27" s="80">
        <v>704380.86</v>
      </c>
      <c r="F27" s="77">
        <v>283976.95</v>
      </c>
      <c r="G27" s="77">
        <f>F27/C27*100</f>
        <v>123.53275545471836</v>
      </c>
      <c r="H27" s="77">
        <f>F27/E27*100</f>
        <v>40.315824311296595</v>
      </c>
    </row>
    <row r="28" spans="1:8" ht="31.5" x14ac:dyDescent="0.25">
      <c r="B28" s="69" t="s">
        <v>132</v>
      </c>
      <c r="C28" s="84">
        <v>59949.51</v>
      </c>
      <c r="D28" s="83">
        <v>115610</v>
      </c>
      <c r="E28" s="83">
        <v>115610</v>
      </c>
      <c r="F28" s="84">
        <v>62717.74</v>
      </c>
      <c r="G28" s="77">
        <f>F28/C28*100</f>
        <v>104.61760237906866</v>
      </c>
      <c r="H28" s="77">
        <f>F28/E28*100</f>
        <v>54.249407490701493</v>
      </c>
    </row>
    <row r="29" spans="1:8" ht="15.75" x14ac:dyDescent="0.25">
      <c r="B29" s="105" t="s">
        <v>133</v>
      </c>
      <c r="C29" s="77">
        <v>59949.51</v>
      </c>
      <c r="D29" s="94">
        <v>115610</v>
      </c>
      <c r="E29" s="94">
        <v>115610</v>
      </c>
      <c r="F29" s="77">
        <v>62717.74</v>
      </c>
      <c r="G29" s="77">
        <f>F29/C29*100</f>
        <v>104.61760237906866</v>
      </c>
      <c r="H29" s="77">
        <f>F29/E29*100</f>
        <v>54.249407490701493</v>
      </c>
    </row>
    <row r="30" spans="1:8" ht="15.75" x14ac:dyDescent="0.25">
      <c r="B30" s="105" t="s">
        <v>133</v>
      </c>
      <c r="C30" s="77">
        <v>0</v>
      </c>
      <c r="D30" s="94">
        <v>995421.06</v>
      </c>
      <c r="E30" s="94">
        <v>995421.06</v>
      </c>
      <c r="F30" s="77">
        <v>0</v>
      </c>
      <c r="G30" s="77">
        <v>0</v>
      </c>
      <c r="H30" s="77">
        <f>F30/E30*100</f>
        <v>0</v>
      </c>
    </row>
    <row r="32" spans="1:8" x14ac:dyDescent="0.25">
      <c r="B32" s="67" t="s">
        <v>193</v>
      </c>
      <c r="E32" t="s">
        <v>166</v>
      </c>
      <c r="G32" t="s">
        <v>167</v>
      </c>
    </row>
    <row r="33" spans="2:2" x14ac:dyDescent="0.25">
      <c r="B33" s="67" t="s">
        <v>194</v>
      </c>
    </row>
    <row r="34" spans="2:2" x14ac:dyDescent="0.25">
      <c r="B34" s="67" t="s">
        <v>195</v>
      </c>
    </row>
  </sheetData>
  <mergeCells count="1">
    <mergeCell ref="B2:H2"/>
  </mergeCells>
  <pageMargins left="0.7" right="0.7" top="0.75" bottom="0.75" header="0.3" footer="0.3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22"/>
  <sheetViews>
    <sheetView zoomScaleNormal="100" workbookViewId="0">
      <selection activeCell="F8" sqref="F8"/>
    </sheetView>
  </sheetViews>
  <sheetFormatPr defaultRowHeight="15" x14ac:dyDescent="0.25"/>
  <cols>
    <col min="2" max="2" width="30.42578125" customWidth="1"/>
    <col min="3" max="3" width="0.140625" customWidth="1"/>
    <col min="4" max="4" width="4.85546875" customWidth="1"/>
    <col min="5" max="5" width="41.285156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43" t="s">
        <v>15</v>
      </c>
      <c r="C2" s="179"/>
      <c r="D2" s="179"/>
      <c r="E2" s="179"/>
      <c r="F2" s="179"/>
      <c r="G2" s="179"/>
      <c r="H2" s="179"/>
      <c r="I2" s="179"/>
    </row>
    <row r="3" spans="2:9" ht="18" x14ac:dyDescent="0.25">
      <c r="B3" s="138"/>
      <c r="C3" s="138"/>
      <c r="D3" s="138"/>
      <c r="E3" s="138"/>
      <c r="F3" s="138"/>
      <c r="G3" s="138"/>
      <c r="H3" s="138"/>
      <c r="I3" s="139"/>
    </row>
    <row r="4" spans="2:9" ht="15.75" x14ac:dyDescent="0.25">
      <c r="B4" s="180" t="s">
        <v>71</v>
      </c>
      <c r="C4" s="180"/>
      <c r="D4" s="180"/>
      <c r="E4" s="180"/>
      <c r="F4" s="180"/>
      <c r="G4" s="180"/>
      <c r="H4" s="180"/>
      <c r="I4" s="180"/>
    </row>
    <row r="5" spans="2:9" ht="18" x14ac:dyDescent="0.25">
      <c r="B5" s="20"/>
      <c r="C5" s="20"/>
      <c r="D5" s="20"/>
      <c r="E5" s="20"/>
      <c r="F5" s="20"/>
      <c r="G5" s="20"/>
      <c r="H5" s="20"/>
      <c r="I5" s="3"/>
    </row>
    <row r="6" spans="2:9" ht="31.5" x14ac:dyDescent="0.25">
      <c r="B6" s="169" t="s">
        <v>6</v>
      </c>
      <c r="C6" s="170"/>
      <c r="D6" s="170"/>
      <c r="E6" s="171"/>
      <c r="F6" s="68" t="s">
        <v>169</v>
      </c>
      <c r="G6" s="68" t="s">
        <v>172</v>
      </c>
      <c r="H6" s="68" t="s">
        <v>183</v>
      </c>
      <c r="I6" s="68" t="s">
        <v>47</v>
      </c>
    </row>
    <row r="7" spans="2:9" s="30" customFormat="1" ht="15.75" customHeight="1" x14ac:dyDescent="0.2">
      <c r="B7" s="169">
        <v>1</v>
      </c>
      <c r="C7" s="170"/>
      <c r="D7" s="170"/>
      <c r="E7" s="171"/>
      <c r="F7" s="68">
        <v>2</v>
      </c>
      <c r="G7" s="68">
        <v>3</v>
      </c>
      <c r="H7" s="68">
        <v>4</v>
      </c>
      <c r="I7" s="68" t="s">
        <v>44</v>
      </c>
    </row>
    <row r="8" spans="2:9" s="42" customFormat="1" ht="30" customHeight="1" x14ac:dyDescent="0.25">
      <c r="B8" s="173">
        <v>81956</v>
      </c>
      <c r="C8" s="174"/>
      <c r="D8" s="175"/>
      <c r="E8" s="106" t="s">
        <v>136</v>
      </c>
      <c r="F8" s="129">
        <v>1930674.54</v>
      </c>
      <c r="G8" s="129">
        <v>1930674.54</v>
      </c>
      <c r="H8" s="129">
        <v>335897.4</v>
      </c>
      <c r="I8" s="108">
        <f>H8/G8*100</f>
        <v>17.397929741177403</v>
      </c>
    </row>
    <row r="9" spans="2:9" s="42" customFormat="1" ht="30" customHeight="1" x14ac:dyDescent="0.25">
      <c r="B9" s="173" t="s">
        <v>145</v>
      </c>
      <c r="C9" s="174"/>
      <c r="D9" s="175"/>
      <c r="E9" s="106" t="s">
        <v>141</v>
      </c>
      <c r="F9" s="129">
        <v>818016.23</v>
      </c>
      <c r="G9" s="129">
        <v>818016.23</v>
      </c>
      <c r="H9" s="129">
        <f t="shared" ref="H9" si="0">(H10+H20+H56)</f>
        <v>335897.39999999997</v>
      </c>
      <c r="I9" s="108">
        <f t="shared" ref="I9:I22" si="1">H9/G9*100</f>
        <v>41.062437110813796</v>
      </c>
    </row>
    <row r="10" spans="2:9" s="42" customFormat="1" ht="30" customHeight="1" x14ac:dyDescent="0.25">
      <c r="B10" s="173" t="s">
        <v>146</v>
      </c>
      <c r="C10" s="174"/>
      <c r="D10" s="175"/>
      <c r="E10" s="106" t="s">
        <v>139</v>
      </c>
      <c r="F10" s="129">
        <v>818016.23</v>
      </c>
      <c r="G10" s="129">
        <v>818016.23</v>
      </c>
      <c r="H10" s="129">
        <f>(H11+H21+H57)</f>
        <v>335897.39999999997</v>
      </c>
      <c r="I10" s="108">
        <f t="shared" si="1"/>
        <v>41.062437110813796</v>
      </c>
    </row>
    <row r="11" spans="2:9" s="42" customFormat="1" ht="30" customHeight="1" x14ac:dyDescent="0.25">
      <c r="B11" s="173" t="s">
        <v>147</v>
      </c>
      <c r="C11" s="174"/>
      <c r="D11" s="175"/>
      <c r="E11" s="106" t="s">
        <v>139</v>
      </c>
      <c r="F11" s="129">
        <f>(F12+F23+F58)</f>
        <v>818016.2300000001</v>
      </c>
      <c r="G11" s="129">
        <f>(G12+G23+G58)</f>
        <v>818017.2300000001</v>
      </c>
      <c r="H11" s="129">
        <f>(H12+H23+H58)</f>
        <v>335897.39999999997</v>
      </c>
      <c r="I11" s="108">
        <f t="shared" si="1"/>
        <v>41.062386913292755</v>
      </c>
    </row>
    <row r="12" spans="2:9" s="42" customFormat="1" ht="30" customHeight="1" x14ac:dyDescent="0.25">
      <c r="B12" s="176" t="s">
        <v>137</v>
      </c>
      <c r="C12" s="177"/>
      <c r="D12" s="178"/>
      <c r="E12" s="111" t="s">
        <v>138</v>
      </c>
      <c r="F12" s="109">
        <v>35000</v>
      </c>
      <c r="G12" s="109">
        <v>35001</v>
      </c>
      <c r="H12" s="129">
        <f>(H13+H20)</f>
        <v>10090.750000000002</v>
      </c>
      <c r="I12" s="108">
        <f t="shared" si="1"/>
        <v>28.829890574555016</v>
      </c>
    </row>
    <row r="13" spans="2:9" s="42" customFormat="1" ht="30" customHeight="1" x14ac:dyDescent="0.25">
      <c r="B13" s="172">
        <v>32</v>
      </c>
      <c r="C13" s="172"/>
      <c r="D13" s="172"/>
      <c r="E13" s="111" t="s">
        <v>17</v>
      </c>
      <c r="F13" s="109">
        <f>(F14+F15+F16+F17+F18+F19)</f>
        <v>27756.17</v>
      </c>
      <c r="G13" s="109">
        <f>(G14+G15+G16+G17+G18+G19)</f>
        <v>27756.17</v>
      </c>
      <c r="H13" s="129">
        <f>SUM(H14:H19)</f>
        <v>10090.750000000002</v>
      </c>
      <c r="I13" s="108">
        <f t="shared" si="1"/>
        <v>36.354979811695934</v>
      </c>
    </row>
    <row r="14" spans="2:9" s="42" customFormat="1" ht="30" customHeight="1" x14ac:dyDescent="0.25">
      <c r="B14" s="173">
        <v>3222</v>
      </c>
      <c r="C14" s="174"/>
      <c r="D14" s="175"/>
      <c r="E14" s="112" t="s">
        <v>140</v>
      </c>
      <c r="F14" s="107">
        <v>8429.52</v>
      </c>
      <c r="G14" s="107">
        <v>8429.52</v>
      </c>
      <c r="H14" s="134">
        <v>2853.13</v>
      </c>
      <c r="I14" s="108">
        <f t="shared" si="1"/>
        <v>33.846885706422192</v>
      </c>
    </row>
    <row r="15" spans="2:9" s="42" customFormat="1" ht="30" customHeight="1" x14ac:dyDescent="0.25">
      <c r="B15" s="113">
        <v>3224</v>
      </c>
      <c r="C15" s="114"/>
      <c r="D15" s="106"/>
      <c r="E15" s="85" t="s">
        <v>85</v>
      </c>
      <c r="F15" s="107">
        <v>0</v>
      </c>
      <c r="G15" s="107">
        <v>0</v>
      </c>
      <c r="H15" s="134">
        <v>0</v>
      </c>
      <c r="I15" s="108">
        <v>0</v>
      </c>
    </row>
    <row r="16" spans="2:9" s="42" customFormat="1" ht="30" customHeight="1" x14ac:dyDescent="0.25">
      <c r="B16" s="113">
        <v>3232</v>
      </c>
      <c r="C16" s="114"/>
      <c r="D16" s="106"/>
      <c r="E16" s="85" t="s">
        <v>90</v>
      </c>
      <c r="F16" s="107">
        <v>18813.21</v>
      </c>
      <c r="G16" s="107">
        <v>18813.21</v>
      </c>
      <c r="H16" s="134">
        <v>7090</v>
      </c>
      <c r="I16" s="108">
        <f t="shared" si="1"/>
        <v>37.686285328234788</v>
      </c>
    </row>
    <row r="17" spans="2:9" s="42" customFormat="1" ht="30" customHeight="1" x14ac:dyDescent="0.25">
      <c r="B17" s="113">
        <v>3233</v>
      </c>
      <c r="C17" s="114"/>
      <c r="D17" s="106"/>
      <c r="E17" s="85" t="s">
        <v>91</v>
      </c>
      <c r="F17" s="107">
        <v>0</v>
      </c>
      <c r="G17" s="107">
        <v>0</v>
      </c>
      <c r="H17" s="134">
        <v>0</v>
      </c>
      <c r="I17" s="108" t="e">
        <f t="shared" si="1"/>
        <v>#DIV/0!</v>
      </c>
    </row>
    <row r="18" spans="2:9" s="42" customFormat="1" ht="30" customHeight="1" x14ac:dyDescent="0.25">
      <c r="B18" s="113">
        <v>3237</v>
      </c>
      <c r="C18" s="114"/>
      <c r="D18" s="106"/>
      <c r="E18" s="85" t="s">
        <v>94</v>
      </c>
      <c r="F18" s="107">
        <v>0</v>
      </c>
      <c r="G18" s="107">
        <v>0</v>
      </c>
      <c r="H18" s="134">
        <v>0</v>
      </c>
      <c r="I18" s="108" t="e">
        <f t="shared" si="1"/>
        <v>#DIV/0!</v>
      </c>
    </row>
    <row r="19" spans="2:9" s="42" customFormat="1" ht="30" customHeight="1" x14ac:dyDescent="0.25">
      <c r="B19" s="122">
        <v>3295</v>
      </c>
      <c r="C19" s="123"/>
      <c r="D19" s="124"/>
      <c r="E19" s="85" t="s">
        <v>101</v>
      </c>
      <c r="F19" s="107">
        <v>513.44000000000005</v>
      </c>
      <c r="G19" s="107">
        <v>513.44000000000005</v>
      </c>
      <c r="H19" s="134">
        <v>147.62</v>
      </c>
      <c r="I19" s="108">
        <f t="shared" si="1"/>
        <v>28.751168588345276</v>
      </c>
    </row>
    <row r="20" spans="2:9" s="42" customFormat="1" ht="30" customHeight="1" x14ac:dyDescent="0.25">
      <c r="B20" s="115">
        <v>42</v>
      </c>
      <c r="C20" s="114"/>
      <c r="D20" s="106" t="s">
        <v>109</v>
      </c>
      <c r="E20" s="99" t="s">
        <v>106</v>
      </c>
      <c r="F20" s="109">
        <f>SUM(F21:F22)</f>
        <v>7243.83</v>
      </c>
      <c r="G20" s="109">
        <f>SUM(G21:G22)</f>
        <v>7243.83</v>
      </c>
      <c r="H20" s="129">
        <v>0</v>
      </c>
      <c r="I20" s="108">
        <f t="shared" si="1"/>
        <v>0</v>
      </c>
    </row>
    <row r="21" spans="2:9" s="42" customFormat="1" ht="30" customHeight="1" x14ac:dyDescent="0.25">
      <c r="B21" s="113">
        <v>4223</v>
      </c>
      <c r="C21" s="114"/>
      <c r="D21" s="106"/>
      <c r="E21" s="87" t="s">
        <v>111</v>
      </c>
      <c r="F21" s="107">
        <v>2731.25</v>
      </c>
      <c r="G21" s="107">
        <v>2731.25</v>
      </c>
      <c r="H21" s="134">
        <v>0</v>
      </c>
      <c r="I21" s="108">
        <f t="shared" si="1"/>
        <v>0</v>
      </c>
    </row>
    <row r="22" spans="2:9" s="42" customFormat="1" ht="30" customHeight="1" x14ac:dyDescent="0.25">
      <c r="B22" s="122">
        <v>4231</v>
      </c>
      <c r="C22" s="123"/>
      <c r="D22" s="124"/>
      <c r="E22" s="128" t="s">
        <v>174</v>
      </c>
      <c r="F22" s="107">
        <v>4512.58</v>
      </c>
      <c r="G22" s="107">
        <v>4512.58</v>
      </c>
      <c r="H22" s="134">
        <v>0</v>
      </c>
      <c r="I22" s="108">
        <f t="shared" si="1"/>
        <v>0</v>
      </c>
    </row>
    <row r="23" spans="2:9" s="42" customFormat="1" ht="30" customHeight="1" x14ac:dyDescent="0.25">
      <c r="B23" s="176" t="s">
        <v>143</v>
      </c>
      <c r="C23" s="177"/>
      <c r="D23" s="178"/>
      <c r="E23" s="116" t="s">
        <v>142</v>
      </c>
      <c r="F23" s="109">
        <f>(F24+F46+F50)</f>
        <v>78635.37</v>
      </c>
      <c r="G23" s="109">
        <f>(G24+G46+G50)</f>
        <v>78635.37</v>
      </c>
      <c r="H23" s="129">
        <f>(H24+H46+H50)</f>
        <v>41829.700000000012</v>
      </c>
      <c r="I23" s="108">
        <f>H23/G23*100</f>
        <v>53.194510307511763</v>
      </c>
    </row>
    <row r="24" spans="2:9" s="42" customFormat="1" ht="30" customHeight="1" x14ac:dyDescent="0.25">
      <c r="B24" s="172">
        <v>32</v>
      </c>
      <c r="C24" s="172"/>
      <c r="D24" s="172"/>
      <c r="E24" s="111" t="s">
        <v>17</v>
      </c>
      <c r="F24" s="109">
        <f>(F25+F26+F27+F28+F29+F30+F31+F32+F33+F34+F35+F36+F37+F38+F39+F40+F41+F42+F43+F44+F45)</f>
        <v>57985.99</v>
      </c>
      <c r="G24" s="109">
        <f>(G25+G26+G27+G28+G29+G30+G31+G32+G33+G34+G35+G36+G37+G38+G39+G40+G41+G42+G43+G44+G45)</f>
        <v>57985.99</v>
      </c>
      <c r="H24" s="129">
        <f>(H25+H26+H27+H28+H29+H30+H31+H32+H33+H34+H35+H36+H37+H38+H39+H40+H41+H42+H43+H44+H45)</f>
        <v>38391.270000000011</v>
      </c>
      <c r="I24" s="108">
        <f t="shared" ref="I24:I90" si="2">H24/G24*100</f>
        <v>66.207837444872482</v>
      </c>
    </row>
    <row r="25" spans="2:9" s="42" customFormat="1" ht="30" customHeight="1" x14ac:dyDescent="0.25">
      <c r="B25" s="173">
        <v>3211</v>
      </c>
      <c r="C25" s="174"/>
      <c r="D25" s="175"/>
      <c r="E25" s="93" t="s">
        <v>31</v>
      </c>
      <c r="F25" s="107">
        <v>7811.55</v>
      </c>
      <c r="G25" s="107">
        <v>7811.55</v>
      </c>
      <c r="H25" s="135">
        <v>6037.22</v>
      </c>
      <c r="I25" s="108">
        <f t="shared" si="2"/>
        <v>77.285813954976916</v>
      </c>
    </row>
    <row r="26" spans="2:9" s="42" customFormat="1" ht="30" customHeight="1" x14ac:dyDescent="0.25">
      <c r="B26" s="173">
        <v>3213</v>
      </c>
      <c r="C26" s="174"/>
      <c r="D26" s="175"/>
      <c r="E26" s="85" t="s">
        <v>80</v>
      </c>
      <c r="F26" s="107">
        <v>530.89</v>
      </c>
      <c r="G26" s="107">
        <v>530.89</v>
      </c>
      <c r="H26" s="135">
        <v>530</v>
      </c>
      <c r="I26" s="108">
        <f t="shared" si="2"/>
        <v>99.832356985439546</v>
      </c>
    </row>
    <row r="27" spans="2:9" s="42" customFormat="1" ht="30" customHeight="1" x14ac:dyDescent="0.25">
      <c r="B27" s="113">
        <v>3221</v>
      </c>
      <c r="C27" s="114"/>
      <c r="D27" s="106"/>
      <c r="E27" s="85" t="s">
        <v>82</v>
      </c>
      <c r="F27" s="107">
        <v>5604.16</v>
      </c>
      <c r="G27" s="107">
        <v>5604.16</v>
      </c>
      <c r="H27" s="135">
        <v>6240.57</v>
      </c>
      <c r="I27" s="108">
        <f t="shared" si="2"/>
        <v>111.35602837891851</v>
      </c>
    </row>
    <row r="28" spans="2:9" s="42" customFormat="1" ht="30" customHeight="1" x14ac:dyDescent="0.25">
      <c r="B28" s="113">
        <v>3222</v>
      </c>
      <c r="C28" s="114"/>
      <c r="D28" s="106"/>
      <c r="E28" s="85" t="s">
        <v>83</v>
      </c>
      <c r="F28" s="107">
        <v>246.55</v>
      </c>
      <c r="G28" s="107">
        <v>246.55</v>
      </c>
      <c r="H28" s="135">
        <v>205.11</v>
      </c>
      <c r="I28" s="108">
        <f t="shared" si="2"/>
        <v>83.192050294058006</v>
      </c>
    </row>
    <row r="29" spans="2:9" s="42" customFormat="1" ht="30" customHeight="1" x14ac:dyDescent="0.25">
      <c r="B29" s="113">
        <v>3223</v>
      </c>
      <c r="C29" s="114"/>
      <c r="D29" s="106"/>
      <c r="E29" s="85" t="s">
        <v>84</v>
      </c>
      <c r="F29" s="107">
        <v>0</v>
      </c>
      <c r="G29" s="107">
        <v>0</v>
      </c>
      <c r="H29" s="135">
        <v>0</v>
      </c>
      <c r="I29" s="108">
        <v>0</v>
      </c>
    </row>
    <row r="30" spans="2:9" s="42" customFormat="1" ht="30" customHeight="1" x14ac:dyDescent="0.25">
      <c r="B30" s="113">
        <v>3224</v>
      </c>
      <c r="C30" s="114"/>
      <c r="D30" s="106"/>
      <c r="E30" s="85" t="s">
        <v>85</v>
      </c>
      <c r="F30" s="107">
        <v>2751.51</v>
      </c>
      <c r="G30" s="107">
        <v>2751.51</v>
      </c>
      <c r="H30" s="135">
        <v>952.42</v>
      </c>
      <c r="I30" s="108">
        <f t="shared" si="2"/>
        <v>34.614448066697918</v>
      </c>
    </row>
    <row r="31" spans="2:9" s="42" customFormat="1" ht="30" customHeight="1" x14ac:dyDescent="0.25">
      <c r="B31" s="113">
        <v>3225</v>
      </c>
      <c r="C31" s="114"/>
      <c r="D31" s="106"/>
      <c r="E31" s="85" t="s">
        <v>86</v>
      </c>
      <c r="F31" s="107">
        <v>2052.14</v>
      </c>
      <c r="G31" s="107">
        <v>2052.14</v>
      </c>
      <c r="H31" s="135">
        <v>362.73</v>
      </c>
      <c r="I31" s="108">
        <f t="shared" si="2"/>
        <v>17.675694640716522</v>
      </c>
    </row>
    <row r="32" spans="2:9" s="42" customFormat="1" ht="30" customHeight="1" x14ac:dyDescent="0.25">
      <c r="B32" s="113">
        <v>3227</v>
      </c>
      <c r="C32" s="114"/>
      <c r="D32" s="106"/>
      <c r="E32" s="85" t="s">
        <v>87</v>
      </c>
      <c r="F32" s="107">
        <v>778.12</v>
      </c>
      <c r="G32" s="107">
        <v>778.12</v>
      </c>
      <c r="H32" s="135">
        <v>421.55</v>
      </c>
      <c r="I32" s="108">
        <f t="shared" si="2"/>
        <v>54.17544851693826</v>
      </c>
    </row>
    <row r="33" spans="2:9" s="42" customFormat="1" ht="30" customHeight="1" x14ac:dyDescent="0.25">
      <c r="B33" s="113">
        <v>3231</v>
      </c>
      <c r="C33" s="114"/>
      <c r="D33" s="106"/>
      <c r="E33" s="85" t="s">
        <v>89</v>
      </c>
      <c r="F33" s="107">
        <v>1879.32</v>
      </c>
      <c r="G33" s="107">
        <v>1879.32</v>
      </c>
      <c r="H33" s="135">
        <v>1310.87</v>
      </c>
      <c r="I33" s="108">
        <f t="shared" si="2"/>
        <v>69.752357235595852</v>
      </c>
    </row>
    <row r="34" spans="2:9" s="42" customFormat="1" ht="30" customHeight="1" x14ac:dyDescent="0.25">
      <c r="B34" s="113">
        <v>3232</v>
      </c>
      <c r="C34" s="114"/>
      <c r="D34" s="106"/>
      <c r="E34" s="85" t="s">
        <v>90</v>
      </c>
      <c r="F34" s="107">
        <v>3442.53</v>
      </c>
      <c r="G34" s="107">
        <v>3442.53</v>
      </c>
      <c r="H34" s="135">
        <v>3687.95</v>
      </c>
      <c r="I34" s="108">
        <f t="shared" si="2"/>
        <v>107.12905915126373</v>
      </c>
    </row>
    <row r="35" spans="2:9" s="42" customFormat="1" ht="30" customHeight="1" x14ac:dyDescent="0.25">
      <c r="B35" s="113">
        <v>3233</v>
      </c>
      <c r="C35" s="114"/>
      <c r="D35" s="106"/>
      <c r="E35" s="85" t="s">
        <v>91</v>
      </c>
      <c r="F35" s="107">
        <v>2598.16</v>
      </c>
      <c r="G35" s="107">
        <v>2598.16</v>
      </c>
      <c r="H35" s="135">
        <v>808.79</v>
      </c>
      <c r="I35" s="108">
        <f t="shared" si="2"/>
        <v>31.129337685131013</v>
      </c>
    </row>
    <row r="36" spans="2:9" s="42" customFormat="1" ht="30" customHeight="1" x14ac:dyDescent="0.25">
      <c r="B36" s="113">
        <v>3234</v>
      </c>
      <c r="C36" s="114"/>
      <c r="D36" s="106"/>
      <c r="E36" s="85" t="s">
        <v>92</v>
      </c>
      <c r="F36" s="107">
        <v>1300</v>
      </c>
      <c r="G36" s="107">
        <v>1300</v>
      </c>
      <c r="H36" s="135">
        <v>1899.18</v>
      </c>
      <c r="I36" s="108">
        <f t="shared" si="2"/>
        <v>146.09076923076924</v>
      </c>
    </row>
    <row r="37" spans="2:9" s="42" customFormat="1" ht="30" customHeight="1" x14ac:dyDescent="0.25">
      <c r="B37" s="113">
        <v>3236</v>
      </c>
      <c r="C37" s="114"/>
      <c r="D37" s="106"/>
      <c r="E37" s="85" t="s">
        <v>93</v>
      </c>
      <c r="F37" s="107">
        <v>225.62</v>
      </c>
      <c r="G37" s="107">
        <v>225.62</v>
      </c>
      <c r="H37" s="135">
        <v>135</v>
      </c>
      <c r="I37" s="108">
        <f t="shared" si="2"/>
        <v>59.835120999911354</v>
      </c>
    </row>
    <row r="38" spans="2:9" s="42" customFormat="1" ht="30" customHeight="1" x14ac:dyDescent="0.25">
      <c r="B38" s="113">
        <v>3237</v>
      </c>
      <c r="C38" s="114"/>
      <c r="D38" s="106"/>
      <c r="E38" s="85" t="s">
        <v>94</v>
      </c>
      <c r="F38" s="107">
        <v>10662.75</v>
      </c>
      <c r="G38" s="107">
        <v>10662.75</v>
      </c>
      <c r="H38" s="135">
        <v>6047.6</v>
      </c>
      <c r="I38" s="108">
        <f t="shared" si="2"/>
        <v>56.717075801270781</v>
      </c>
    </row>
    <row r="39" spans="2:9" s="42" customFormat="1" ht="30" customHeight="1" x14ac:dyDescent="0.25">
      <c r="B39" s="113">
        <v>3238</v>
      </c>
      <c r="C39" s="114"/>
      <c r="D39" s="106"/>
      <c r="E39" s="85" t="s">
        <v>95</v>
      </c>
      <c r="F39" s="107">
        <v>2982</v>
      </c>
      <c r="G39" s="107">
        <v>2982</v>
      </c>
      <c r="H39" s="135">
        <v>1541.59</v>
      </c>
      <c r="I39" s="108">
        <f t="shared" si="2"/>
        <v>51.696512407780013</v>
      </c>
    </row>
    <row r="40" spans="2:9" s="42" customFormat="1" ht="30" customHeight="1" x14ac:dyDescent="0.25">
      <c r="B40" s="113">
        <v>3239</v>
      </c>
      <c r="C40" s="114"/>
      <c r="D40" s="106"/>
      <c r="E40" s="85" t="s">
        <v>96</v>
      </c>
      <c r="F40" s="107">
        <v>1092.1099999999999</v>
      </c>
      <c r="G40" s="107">
        <v>1092.1099999999999</v>
      </c>
      <c r="H40" s="135">
        <v>903.27</v>
      </c>
      <c r="I40" s="108">
        <f t="shared" si="2"/>
        <v>82.708701504427211</v>
      </c>
    </row>
    <row r="41" spans="2:9" s="42" customFormat="1" ht="30" customHeight="1" x14ac:dyDescent="0.25">
      <c r="B41" s="113">
        <v>3292</v>
      </c>
      <c r="C41" s="114"/>
      <c r="D41" s="106"/>
      <c r="E41" s="85" t="s">
        <v>98</v>
      </c>
      <c r="F41" s="107">
        <v>5479.51</v>
      </c>
      <c r="G41" s="107">
        <v>5479.51</v>
      </c>
      <c r="H41" s="135">
        <v>4210.9399999999996</v>
      </c>
      <c r="I41" s="108">
        <f t="shared" si="2"/>
        <v>76.84884232349242</v>
      </c>
    </row>
    <row r="42" spans="2:9" s="42" customFormat="1" ht="30" customHeight="1" x14ac:dyDescent="0.25">
      <c r="B42" s="113">
        <v>3293</v>
      </c>
      <c r="C42" s="114"/>
      <c r="D42" s="106"/>
      <c r="E42" s="85" t="s">
        <v>99</v>
      </c>
      <c r="F42" s="107">
        <v>663.61</v>
      </c>
      <c r="G42" s="107">
        <v>663.61</v>
      </c>
      <c r="H42" s="135">
        <v>0</v>
      </c>
      <c r="I42" s="108">
        <f t="shared" si="2"/>
        <v>0</v>
      </c>
    </row>
    <row r="43" spans="2:9" s="42" customFormat="1" ht="30" customHeight="1" x14ac:dyDescent="0.25">
      <c r="B43" s="113">
        <v>3294</v>
      </c>
      <c r="C43" s="114"/>
      <c r="D43" s="106"/>
      <c r="E43" s="93" t="s">
        <v>100</v>
      </c>
      <c r="F43" s="107">
        <v>295</v>
      </c>
      <c r="G43" s="107">
        <v>295</v>
      </c>
      <c r="H43" s="135">
        <v>35</v>
      </c>
      <c r="I43" s="108">
        <f t="shared" si="2"/>
        <v>11.864406779661017</v>
      </c>
    </row>
    <row r="44" spans="2:9" s="42" customFormat="1" ht="30" customHeight="1" x14ac:dyDescent="0.25">
      <c r="B44" s="113">
        <v>3295</v>
      </c>
      <c r="C44" s="114"/>
      <c r="D44" s="106"/>
      <c r="E44" s="85" t="s">
        <v>101</v>
      </c>
      <c r="F44" s="107">
        <v>522.59</v>
      </c>
      <c r="G44" s="107">
        <v>522.59</v>
      </c>
      <c r="H44" s="135">
        <v>0</v>
      </c>
      <c r="I44" s="108">
        <f t="shared" si="2"/>
        <v>0</v>
      </c>
    </row>
    <row r="45" spans="2:9" s="42" customFormat="1" ht="30" customHeight="1" x14ac:dyDescent="0.25">
      <c r="B45" s="113">
        <v>3299</v>
      </c>
      <c r="C45" s="114"/>
      <c r="D45" s="106"/>
      <c r="E45" s="85" t="s">
        <v>97</v>
      </c>
      <c r="F45" s="107">
        <v>7067.87</v>
      </c>
      <c r="G45" s="107">
        <v>7067.87</v>
      </c>
      <c r="H45" s="135">
        <v>3061.48</v>
      </c>
      <c r="I45" s="108">
        <f t="shared" si="2"/>
        <v>43.315454302357004</v>
      </c>
    </row>
    <row r="46" spans="2:9" s="42" customFormat="1" ht="30" customHeight="1" x14ac:dyDescent="0.25">
      <c r="B46" s="115">
        <v>34</v>
      </c>
      <c r="C46" s="114"/>
      <c r="D46" s="106"/>
      <c r="E46" s="96" t="s">
        <v>102</v>
      </c>
      <c r="F46" s="109">
        <f>(F47+F48+F49)</f>
        <v>2168.75</v>
      </c>
      <c r="G46" s="109">
        <f>(G47+G48+G49)</f>
        <v>2168.75</v>
      </c>
      <c r="H46" s="129">
        <f>(H47+H48+H49)</f>
        <v>712.24</v>
      </c>
      <c r="I46" s="108">
        <f t="shared" si="2"/>
        <v>32.841037463976946</v>
      </c>
    </row>
    <row r="47" spans="2:9" s="42" customFormat="1" ht="30" customHeight="1" x14ac:dyDescent="0.25">
      <c r="B47" s="113">
        <v>3431</v>
      </c>
      <c r="C47" s="114"/>
      <c r="D47" s="106"/>
      <c r="E47" s="85" t="s">
        <v>104</v>
      </c>
      <c r="F47" s="107">
        <v>693.18</v>
      </c>
      <c r="G47" s="107">
        <v>693.18</v>
      </c>
      <c r="H47" s="135">
        <v>466.83</v>
      </c>
      <c r="I47" s="108">
        <f t="shared" si="2"/>
        <v>67.346143858737989</v>
      </c>
    </row>
    <row r="48" spans="2:9" s="42" customFormat="1" ht="30" customHeight="1" x14ac:dyDescent="0.25">
      <c r="B48" s="113">
        <v>3433</v>
      </c>
      <c r="C48" s="114"/>
      <c r="D48" s="106"/>
      <c r="E48" s="85" t="s">
        <v>105</v>
      </c>
      <c r="F48" s="107">
        <v>398.17</v>
      </c>
      <c r="G48" s="107">
        <v>398.17</v>
      </c>
      <c r="H48" s="135">
        <v>0.05</v>
      </c>
      <c r="I48" s="108">
        <f t="shared" si="2"/>
        <v>1.2557450335283923E-2</v>
      </c>
    </row>
    <row r="49" spans="2:9" s="42" customFormat="1" ht="30" customHeight="1" x14ac:dyDescent="0.25">
      <c r="B49" s="113">
        <v>3434</v>
      </c>
      <c r="C49" s="114"/>
      <c r="D49" s="106"/>
      <c r="E49" s="93" t="s">
        <v>102</v>
      </c>
      <c r="F49" s="107">
        <v>1077.4000000000001</v>
      </c>
      <c r="G49" s="107">
        <v>1077.4000000000001</v>
      </c>
      <c r="H49" s="135">
        <v>245.36</v>
      </c>
      <c r="I49" s="108">
        <v>0</v>
      </c>
    </row>
    <row r="50" spans="2:9" s="42" customFormat="1" ht="30" customHeight="1" x14ac:dyDescent="0.25">
      <c r="B50" s="115">
        <v>42</v>
      </c>
      <c r="C50" s="114"/>
      <c r="D50" s="106"/>
      <c r="E50" s="99" t="s">
        <v>106</v>
      </c>
      <c r="F50" s="109">
        <f>(F51+F52+F53+F54+F55+F56+F57)</f>
        <v>18480.63</v>
      </c>
      <c r="G50" s="109">
        <f>(G51+G52+G53+G54+G55+G56+G57)</f>
        <v>18480.63</v>
      </c>
      <c r="H50" s="129">
        <f>(H51+H52+H53+H54+H55+H57)</f>
        <v>2726.1899999999996</v>
      </c>
      <c r="I50" s="108">
        <f t="shared" si="2"/>
        <v>14.751607493900368</v>
      </c>
    </row>
    <row r="51" spans="2:9" s="42" customFormat="1" ht="30" customHeight="1" x14ac:dyDescent="0.25">
      <c r="B51" s="113">
        <v>4221</v>
      </c>
      <c r="C51" s="114"/>
      <c r="D51" s="106"/>
      <c r="E51" s="87" t="s">
        <v>108</v>
      </c>
      <c r="F51" s="107">
        <v>13517.02</v>
      </c>
      <c r="G51" s="107">
        <v>13517.02</v>
      </c>
      <c r="H51" s="135">
        <v>1591.24</v>
      </c>
      <c r="I51" s="108">
        <f t="shared" si="2"/>
        <v>11.772121369946927</v>
      </c>
    </row>
    <row r="52" spans="2:9" s="42" customFormat="1" ht="30" customHeight="1" x14ac:dyDescent="0.25">
      <c r="B52" s="113">
        <v>4222</v>
      </c>
      <c r="C52" s="114"/>
      <c r="D52" s="106"/>
      <c r="E52" s="86" t="s">
        <v>110</v>
      </c>
      <c r="F52" s="107">
        <v>2000</v>
      </c>
      <c r="G52" s="107">
        <v>2000</v>
      </c>
      <c r="H52" s="135">
        <v>1075</v>
      </c>
      <c r="I52" s="108">
        <f t="shared" si="2"/>
        <v>53.75</v>
      </c>
    </row>
    <row r="53" spans="2:9" s="42" customFormat="1" ht="30" customHeight="1" x14ac:dyDescent="0.25">
      <c r="B53" s="113">
        <v>4223</v>
      </c>
      <c r="C53" s="114"/>
      <c r="D53" s="106"/>
      <c r="E53" s="86" t="s">
        <v>111</v>
      </c>
      <c r="F53" s="107">
        <v>500</v>
      </c>
      <c r="G53" s="107">
        <v>500</v>
      </c>
      <c r="H53" s="135">
        <v>59.95</v>
      </c>
      <c r="I53" s="108">
        <f t="shared" si="2"/>
        <v>11.99</v>
      </c>
    </row>
    <row r="54" spans="2:9" s="42" customFormat="1" ht="30" customHeight="1" x14ac:dyDescent="0.2">
      <c r="B54" s="113">
        <v>4226</v>
      </c>
      <c r="C54" s="114"/>
      <c r="D54" s="106"/>
      <c r="E54" s="100" t="s">
        <v>118</v>
      </c>
      <c r="F54" s="107">
        <v>663.61</v>
      </c>
      <c r="G54" s="107">
        <v>663.61</v>
      </c>
      <c r="H54" s="135">
        <v>0</v>
      </c>
      <c r="I54" s="108">
        <f t="shared" si="2"/>
        <v>0</v>
      </c>
    </row>
    <row r="55" spans="2:9" s="42" customFormat="1" ht="30" customHeight="1" x14ac:dyDescent="0.2">
      <c r="B55" s="113">
        <v>4241</v>
      </c>
      <c r="C55" s="114"/>
      <c r="D55" s="106"/>
      <c r="E55" s="102" t="s">
        <v>113</v>
      </c>
      <c r="F55" s="107">
        <v>100</v>
      </c>
      <c r="G55" s="107">
        <v>100</v>
      </c>
      <c r="H55" s="135">
        <v>0</v>
      </c>
      <c r="I55" s="108">
        <f t="shared" si="2"/>
        <v>0</v>
      </c>
    </row>
    <row r="56" spans="2:9" s="42" customFormat="1" ht="30" customHeight="1" x14ac:dyDescent="0.2">
      <c r="B56" s="122">
        <v>4227</v>
      </c>
      <c r="C56" s="123"/>
      <c r="D56" s="124"/>
      <c r="E56" s="102" t="s">
        <v>175</v>
      </c>
      <c r="F56" s="107">
        <v>1700</v>
      </c>
      <c r="G56" s="107">
        <v>1700</v>
      </c>
      <c r="H56" s="135">
        <v>0</v>
      </c>
      <c r="I56" s="108">
        <f t="shared" si="2"/>
        <v>0</v>
      </c>
    </row>
    <row r="57" spans="2:9" s="42" customFormat="1" ht="30" customHeight="1" x14ac:dyDescent="0.2">
      <c r="B57" s="113">
        <v>4511</v>
      </c>
      <c r="C57" s="114"/>
      <c r="D57" s="106"/>
      <c r="E57" s="102" t="s">
        <v>123</v>
      </c>
      <c r="F57" s="107">
        <v>0</v>
      </c>
      <c r="G57" s="107">
        <v>0</v>
      </c>
      <c r="H57" s="135">
        <v>0</v>
      </c>
      <c r="I57" s="108">
        <v>0</v>
      </c>
    </row>
    <row r="58" spans="2:9" s="42" customFormat="1" ht="30" customHeight="1" x14ac:dyDescent="0.25">
      <c r="B58" s="115" t="s">
        <v>128</v>
      </c>
      <c r="C58" s="114"/>
      <c r="D58" s="106"/>
      <c r="E58" s="103" t="s">
        <v>144</v>
      </c>
      <c r="F58" s="109">
        <f>(F59+F63)</f>
        <v>704380.8600000001</v>
      </c>
      <c r="G58" s="109">
        <f>(G59+G63)</f>
        <v>704380.8600000001</v>
      </c>
      <c r="H58" s="129">
        <f>(H59+H63)</f>
        <v>283976.94999999995</v>
      </c>
      <c r="I58" s="108">
        <f t="shared" si="2"/>
        <v>40.315824311296581</v>
      </c>
    </row>
    <row r="59" spans="2:9" s="42" customFormat="1" ht="30" customHeight="1" x14ac:dyDescent="0.25">
      <c r="B59" s="115">
        <v>31</v>
      </c>
      <c r="C59" s="114"/>
      <c r="D59" s="106"/>
      <c r="E59" s="69" t="s">
        <v>4</v>
      </c>
      <c r="F59" s="109">
        <f>(F60+F61+F62)</f>
        <v>666865.70000000007</v>
      </c>
      <c r="G59" s="109">
        <f>(G60+G61+G62)</f>
        <v>666865.70000000007</v>
      </c>
      <c r="H59" s="129">
        <f>(H60+H61+H62)</f>
        <v>268173.40999999997</v>
      </c>
      <c r="I59" s="108">
        <f t="shared" si="2"/>
        <v>40.214005608625534</v>
      </c>
    </row>
    <row r="60" spans="2:9" s="42" customFormat="1" ht="30" customHeight="1" x14ac:dyDescent="0.25">
      <c r="B60" s="113">
        <v>3111</v>
      </c>
      <c r="C60" s="114"/>
      <c r="D60" s="106"/>
      <c r="E60" s="79" t="s">
        <v>29</v>
      </c>
      <c r="F60" s="107">
        <v>556878.30000000005</v>
      </c>
      <c r="G60" s="107">
        <v>556878.30000000005</v>
      </c>
      <c r="H60" s="135">
        <v>222248.88</v>
      </c>
      <c r="I60" s="108">
        <f t="shared" si="2"/>
        <v>39.909775618838083</v>
      </c>
    </row>
    <row r="61" spans="2:9" s="42" customFormat="1" ht="30" customHeight="1" x14ac:dyDescent="0.25">
      <c r="B61" s="113">
        <v>3121</v>
      </c>
      <c r="C61" s="114"/>
      <c r="D61" s="106"/>
      <c r="E61" s="86" t="s">
        <v>77</v>
      </c>
      <c r="F61" s="107">
        <v>19241.419999999998</v>
      </c>
      <c r="G61" s="107">
        <v>19241.419999999998</v>
      </c>
      <c r="H61" s="135">
        <v>9253.43</v>
      </c>
      <c r="I61" s="108">
        <f t="shared" si="2"/>
        <v>48.09120116914449</v>
      </c>
    </row>
    <row r="62" spans="2:9" s="42" customFormat="1" ht="30" customHeight="1" x14ac:dyDescent="0.25">
      <c r="B62" s="113">
        <v>3132</v>
      </c>
      <c r="C62" s="114"/>
      <c r="D62" s="106"/>
      <c r="E62" s="86" t="s">
        <v>78</v>
      </c>
      <c r="F62" s="107">
        <v>90745.98</v>
      </c>
      <c r="G62" s="107">
        <v>90745.98</v>
      </c>
      <c r="H62" s="135">
        <v>36671.1</v>
      </c>
      <c r="I62" s="108">
        <f t="shared" si="2"/>
        <v>40.410715714348996</v>
      </c>
    </row>
    <row r="63" spans="2:9" s="42" customFormat="1" ht="30" customHeight="1" x14ac:dyDescent="0.25">
      <c r="B63" s="115">
        <v>32</v>
      </c>
      <c r="C63" s="114"/>
      <c r="D63" s="106"/>
      <c r="E63" s="111" t="s">
        <v>17</v>
      </c>
      <c r="F63" s="109">
        <f>SUM(F64:F68)</f>
        <v>37515.159999999996</v>
      </c>
      <c r="G63" s="109">
        <f>SUM(G64:G68)</f>
        <v>37515.159999999996</v>
      </c>
      <c r="H63" s="129">
        <f>(H64+H65+H66+H67+H68)</f>
        <v>15803.54</v>
      </c>
      <c r="I63" s="108">
        <f t="shared" si="2"/>
        <v>42.125743299508791</v>
      </c>
    </row>
    <row r="64" spans="2:9" s="42" customFormat="1" ht="30" customHeight="1" x14ac:dyDescent="0.25">
      <c r="B64" s="113">
        <v>3221</v>
      </c>
      <c r="C64" s="114"/>
      <c r="D64" s="106"/>
      <c r="E64" s="85" t="s">
        <v>82</v>
      </c>
      <c r="F64" s="107">
        <v>2654.46</v>
      </c>
      <c r="G64" s="107">
        <v>2654.46</v>
      </c>
      <c r="H64" s="135">
        <v>510.86</v>
      </c>
      <c r="I64" s="108">
        <f t="shared" si="2"/>
        <v>19.245345569343673</v>
      </c>
    </row>
    <row r="65" spans="2:9" s="42" customFormat="1" ht="30" customHeight="1" x14ac:dyDescent="0.25">
      <c r="B65" s="113">
        <v>3222</v>
      </c>
      <c r="C65" s="114"/>
      <c r="D65" s="106"/>
      <c r="E65" s="85" t="s">
        <v>83</v>
      </c>
      <c r="F65" s="107">
        <v>33180.699999999997</v>
      </c>
      <c r="G65" s="107">
        <v>33180.699999999997</v>
      </c>
      <c r="H65" s="135">
        <v>14312.68</v>
      </c>
      <c r="I65" s="108">
        <f t="shared" si="2"/>
        <v>43.135557718794367</v>
      </c>
    </row>
    <row r="66" spans="2:9" s="42" customFormat="1" ht="30" customHeight="1" x14ac:dyDescent="0.25">
      <c r="B66" s="113">
        <v>3224</v>
      </c>
      <c r="C66" s="114"/>
      <c r="D66" s="106"/>
      <c r="E66" s="85" t="s">
        <v>85</v>
      </c>
      <c r="F66" s="107">
        <v>0</v>
      </c>
      <c r="G66" s="107">
        <v>0</v>
      </c>
      <c r="H66" s="135">
        <v>0</v>
      </c>
      <c r="I66" s="108">
        <v>0</v>
      </c>
    </row>
    <row r="67" spans="2:9" s="42" customFormat="1" ht="30" customHeight="1" x14ac:dyDescent="0.25">
      <c r="B67" s="113">
        <v>3232</v>
      </c>
      <c r="C67" s="114"/>
      <c r="D67" s="106"/>
      <c r="E67" s="85" t="s">
        <v>90</v>
      </c>
      <c r="F67" s="107">
        <v>0</v>
      </c>
      <c r="G67" s="107">
        <v>0</v>
      </c>
      <c r="H67" s="135">
        <v>0</v>
      </c>
      <c r="I67" s="108">
        <v>0</v>
      </c>
    </row>
    <row r="68" spans="2:9" s="42" customFormat="1" ht="30" customHeight="1" x14ac:dyDescent="0.25">
      <c r="B68" s="113">
        <v>3295</v>
      </c>
      <c r="C68" s="114"/>
      <c r="D68" s="106"/>
      <c r="E68" s="85" t="s">
        <v>101</v>
      </c>
      <c r="F68" s="107">
        <v>1680</v>
      </c>
      <c r="G68" s="107">
        <v>1680</v>
      </c>
      <c r="H68" s="135">
        <v>980</v>
      </c>
      <c r="I68" s="108">
        <f t="shared" si="2"/>
        <v>58.333333333333336</v>
      </c>
    </row>
    <row r="69" spans="2:9" s="42" customFormat="1" ht="30" customHeight="1" x14ac:dyDescent="0.25">
      <c r="B69" s="122" t="s">
        <v>176</v>
      </c>
      <c r="C69" s="123"/>
      <c r="D69" s="124"/>
      <c r="E69" s="119" t="s">
        <v>177</v>
      </c>
      <c r="F69" s="109">
        <v>1327.22</v>
      </c>
      <c r="G69" s="109">
        <v>1327.22</v>
      </c>
      <c r="H69" s="135">
        <v>0</v>
      </c>
      <c r="I69" s="108"/>
    </row>
    <row r="70" spans="2:9" s="42" customFormat="1" ht="30" customHeight="1" x14ac:dyDescent="0.25">
      <c r="B70" s="125">
        <v>32</v>
      </c>
      <c r="C70" s="123"/>
      <c r="D70" s="124"/>
      <c r="E70" s="119" t="s">
        <v>17</v>
      </c>
      <c r="F70" s="109">
        <v>1327.22</v>
      </c>
      <c r="G70" s="109">
        <v>1327.22</v>
      </c>
      <c r="H70" s="135">
        <v>0</v>
      </c>
      <c r="I70" s="108"/>
    </row>
    <row r="71" spans="2:9" s="42" customFormat="1" ht="30" customHeight="1" x14ac:dyDescent="0.25">
      <c r="B71" s="122">
        <v>3224</v>
      </c>
      <c r="C71" s="123"/>
      <c r="D71" s="124"/>
      <c r="E71" s="117" t="s">
        <v>85</v>
      </c>
      <c r="F71" s="107">
        <v>663.61</v>
      </c>
      <c r="G71" s="107">
        <v>663.61</v>
      </c>
      <c r="H71" s="135">
        <v>0</v>
      </c>
      <c r="I71" s="108"/>
    </row>
    <row r="72" spans="2:9" s="42" customFormat="1" ht="30" customHeight="1" x14ac:dyDescent="0.25">
      <c r="B72" s="122">
        <v>3232</v>
      </c>
      <c r="C72" s="123"/>
      <c r="D72" s="124"/>
      <c r="E72" s="117" t="s">
        <v>90</v>
      </c>
      <c r="F72" s="107">
        <v>663.61</v>
      </c>
      <c r="G72" s="107">
        <v>663.61</v>
      </c>
      <c r="H72" s="135">
        <v>0</v>
      </c>
      <c r="I72" s="108"/>
    </row>
    <row r="73" spans="2:9" s="42" customFormat="1" ht="30" customHeight="1" x14ac:dyDescent="0.25">
      <c r="B73" s="113">
        <v>31956</v>
      </c>
      <c r="C73" s="114"/>
      <c r="D73" s="106"/>
      <c r="E73" s="117" t="s">
        <v>136</v>
      </c>
      <c r="F73" s="129">
        <v>115610</v>
      </c>
      <c r="G73" s="129">
        <v>115610</v>
      </c>
      <c r="H73" s="136">
        <f>(H74+H101+H114)</f>
        <v>62717.740000000005</v>
      </c>
      <c r="I73" s="108">
        <f t="shared" si="2"/>
        <v>54.249407490701493</v>
      </c>
    </row>
    <row r="74" spans="2:9" s="42" customFormat="1" ht="30" customHeight="1" x14ac:dyDescent="0.25">
      <c r="B74" s="173" t="s">
        <v>148</v>
      </c>
      <c r="C74" s="174"/>
      <c r="D74" s="175"/>
      <c r="E74" s="106" t="s">
        <v>149</v>
      </c>
      <c r="F74" s="129">
        <f>(F75+F87)</f>
        <v>115610</v>
      </c>
      <c r="G74" s="129">
        <f>(G75+G87)</f>
        <v>115610</v>
      </c>
      <c r="H74" s="129">
        <f>(H75+H87)</f>
        <v>62282.25</v>
      </c>
      <c r="I74" s="108">
        <f t="shared" si="2"/>
        <v>53.872718622956498</v>
      </c>
    </row>
    <row r="75" spans="2:9" s="42" customFormat="1" ht="39.75" customHeight="1" x14ac:dyDescent="0.25">
      <c r="B75" s="173" t="s">
        <v>150</v>
      </c>
      <c r="C75" s="174"/>
      <c r="D75" s="175"/>
      <c r="E75" s="106" t="s">
        <v>151</v>
      </c>
      <c r="F75" s="129">
        <v>58531</v>
      </c>
      <c r="G75" s="129">
        <v>58531</v>
      </c>
      <c r="H75" s="136">
        <v>35120.400000000001</v>
      </c>
      <c r="I75" s="108">
        <f t="shared" si="2"/>
        <v>60.00307529343425</v>
      </c>
    </row>
    <row r="76" spans="2:9" s="42" customFormat="1" ht="30" customHeight="1" x14ac:dyDescent="0.25">
      <c r="B76" s="173" t="s">
        <v>152</v>
      </c>
      <c r="C76" s="174"/>
      <c r="D76" s="175"/>
      <c r="E76" s="106" t="s">
        <v>153</v>
      </c>
      <c r="F76" s="129">
        <v>58531</v>
      </c>
      <c r="G76" s="129">
        <v>58531</v>
      </c>
      <c r="H76" s="136">
        <v>35120.400000000001</v>
      </c>
      <c r="I76" s="108">
        <f t="shared" si="2"/>
        <v>60.00307529343425</v>
      </c>
    </row>
    <row r="77" spans="2:9" s="42" customFormat="1" ht="30" customHeight="1" x14ac:dyDescent="0.25">
      <c r="B77" s="115" t="s">
        <v>154</v>
      </c>
      <c r="C77" s="118"/>
      <c r="D77" s="116"/>
      <c r="E77" s="95" t="s">
        <v>156</v>
      </c>
      <c r="F77" s="109">
        <v>58531</v>
      </c>
      <c r="G77" s="109">
        <v>58531</v>
      </c>
      <c r="H77" s="129">
        <v>35120.400000000001</v>
      </c>
      <c r="I77" s="108">
        <f t="shared" si="2"/>
        <v>60.00307529343425</v>
      </c>
    </row>
    <row r="78" spans="2:9" s="42" customFormat="1" ht="30" customHeight="1" x14ac:dyDescent="0.25">
      <c r="B78" s="115">
        <v>32</v>
      </c>
      <c r="C78" s="118"/>
      <c r="D78" s="116"/>
      <c r="E78" s="111" t="s">
        <v>17</v>
      </c>
      <c r="F78" s="109">
        <f>SUM(F79:F86)</f>
        <v>58531.000000000007</v>
      </c>
      <c r="G78" s="109">
        <f>SUM(G79:G86)</f>
        <v>58531.000000000007</v>
      </c>
      <c r="H78" s="129">
        <f>(H79+H80+H81+H82+H83+H85+H86)</f>
        <v>35120.400000000001</v>
      </c>
      <c r="I78" s="108">
        <f t="shared" si="2"/>
        <v>60.003075293434236</v>
      </c>
    </row>
    <row r="79" spans="2:9" s="42" customFormat="1" ht="24.75" customHeight="1" x14ac:dyDescent="0.25">
      <c r="B79" s="113">
        <v>3221</v>
      </c>
      <c r="C79" s="114"/>
      <c r="D79" s="106"/>
      <c r="E79" s="85" t="s">
        <v>82</v>
      </c>
      <c r="F79" s="107">
        <v>3318.07</v>
      </c>
      <c r="G79" s="107">
        <v>3318.07</v>
      </c>
      <c r="H79" s="135">
        <v>1988.73</v>
      </c>
      <c r="I79" s="108">
        <f t="shared" si="2"/>
        <v>59.936348539964492</v>
      </c>
    </row>
    <row r="80" spans="2:9" s="42" customFormat="1" ht="24.75" customHeight="1" x14ac:dyDescent="0.25">
      <c r="B80" s="113">
        <v>3222</v>
      </c>
      <c r="C80" s="114"/>
      <c r="D80" s="106"/>
      <c r="E80" s="85" t="s">
        <v>83</v>
      </c>
      <c r="F80" s="107">
        <v>42417.41</v>
      </c>
      <c r="G80" s="107">
        <v>42417.41</v>
      </c>
      <c r="H80" s="135">
        <v>26841.09</v>
      </c>
      <c r="I80" s="108">
        <f t="shared" si="2"/>
        <v>63.278474569758025</v>
      </c>
    </row>
    <row r="81" spans="1:9" s="42" customFormat="1" ht="24.75" customHeight="1" x14ac:dyDescent="0.25">
      <c r="B81" s="113">
        <v>3224</v>
      </c>
      <c r="C81" s="114"/>
      <c r="D81" s="106"/>
      <c r="E81" s="85" t="s">
        <v>85</v>
      </c>
      <c r="F81" s="107">
        <v>1314.23</v>
      </c>
      <c r="G81" s="107">
        <v>1314.23</v>
      </c>
      <c r="H81" s="135">
        <v>490.46</v>
      </c>
      <c r="I81" s="108">
        <v>0</v>
      </c>
    </row>
    <row r="82" spans="1:9" s="42" customFormat="1" ht="24.75" customHeight="1" x14ac:dyDescent="0.25">
      <c r="B82" s="113">
        <v>3231</v>
      </c>
      <c r="C82" s="114"/>
      <c r="D82" s="106"/>
      <c r="E82" s="85" t="s">
        <v>89</v>
      </c>
      <c r="F82" s="107">
        <v>2054.83</v>
      </c>
      <c r="G82" s="107">
        <v>2054.83</v>
      </c>
      <c r="H82" s="135">
        <v>384.9</v>
      </c>
      <c r="I82" s="108">
        <f t="shared" si="2"/>
        <v>18.731476569837895</v>
      </c>
    </row>
    <row r="83" spans="1:9" s="42" customFormat="1" ht="24.75" customHeight="1" x14ac:dyDescent="0.25">
      <c r="B83" s="113">
        <v>3232</v>
      </c>
      <c r="C83" s="114"/>
      <c r="D83" s="106"/>
      <c r="E83" s="85" t="s">
        <v>90</v>
      </c>
      <c r="F83" s="107">
        <v>3379.57</v>
      </c>
      <c r="G83" s="107">
        <v>3379.57</v>
      </c>
      <c r="H83" s="135">
        <v>4380.97</v>
      </c>
      <c r="I83" s="108">
        <f t="shared" si="2"/>
        <v>129.63098855771594</v>
      </c>
    </row>
    <row r="84" spans="1:9" s="42" customFormat="1" ht="24.75" customHeight="1" x14ac:dyDescent="0.25">
      <c r="B84" s="122">
        <v>3233</v>
      </c>
      <c r="C84" s="123"/>
      <c r="D84" s="124"/>
      <c r="E84" s="85" t="s">
        <v>178</v>
      </c>
      <c r="F84" s="107">
        <v>56.3</v>
      </c>
      <c r="G84" s="107">
        <v>56.3</v>
      </c>
      <c r="H84" s="135">
        <v>0</v>
      </c>
      <c r="I84" s="108">
        <f t="shared" si="2"/>
        <v>0</v>
      </c>
    </row>
    <row r="85" spans="1:9" s="42" customFormat="1" ht="24.75" customHeight="1" x14ac:dyDescent="0.25">
      <c r="B85" s="113">
        <v>3234</v>
      </c>
      <c r="C85" s="114"/>
      <c r="D85" s="106"/>
      <c r="E85" s="85" t="s">
        <v>92</v>
      </c>
      <c r="F85" s="107">
        <v>3999.75</v>
      </c>
      <c r="G85" s="107">
        <v>3999.75</v>
      </c>
      <c r="H85" s="135">
        <v>1029.25</v>
      </c>
      <c r="I85" s="108">
        <f t="shared" si="2"/>
        <v>25.73285830364398</v>
      </c>
    </row>
    <row r="86" spans="1:9" s="42" customFormat="1" ht="24.75" customHeight="1" x14ac:dyDescent="0.25">
      <c r="B86" s="113">
        <v>3238</v>
      </c>
      <c r="C86" s="114"/>
      <c r="D86" s="106"/>
      <c r="E86" s="85" t="s">
        <v>95</v>
      </c>
      <c r="F86" s="107">
        <v>1990.84</v>
      </c>
      <c r="G86" s="107">
        <v>1990.84</v>
      </c>
      <c r="H86" s="135">
        <v>5</v>
      </c>
      <c r="I86" s="108">
        <f t="shared" si="2"/>
        <v>0.25115026822848652</v>
      </c>
    </row>
    <row r="87" spans="1:9" s="42" customFormat="1" ht="51.75" customHeight="1" x14ac:dyDescent="0.25">
      <c r="B87" s="173" t="s">
        <v>155</v>
      </c>
      <c r="C87" s="174"/>
      <c r="D87" s="175"/>
      <c r="E87" s="106" t="s">
        <v>151</v>
      </c>
      <c r="F87" s="129">
        <f>(F88+F96)</f>
        <v>57079</v>
      </c>
      <c r="G87" s="129">
        <f>(G88+G96)</f>
        <v>57079</v>
      </c>
      <c r="H87" s="129">
        <f>(H88+H96)</f>
        <v>27161.85</v>
      </c>
      <c r="I87" s="108">
        <f t="shared" si="2"/>
        <v>47.586415319119112</v>
      </c>
    </row>
    <row r="88" spans="1:9" s="42" customFormat="1" ht="30" customHeight="1" x14ac:dyDescent="0.25">
      <c r="B88" s="173" t="s">
        <v>147</v>
      </c>
      <c r="C88" s="174"/>
      <c r="D88" s="175"/>
      <c r="E88" s="106" t="s">
        <v>139</v>
      </c>
      <c r="F88" s="129">
        <v>52358</v>
      </c>
      <c r="G88" s="129">
        <v>52358</v>
      </c>
      <c r="H88" s="136">
        <v>27161.85</v>
      </c>
      <c r="I88" s="108">
        <f t="shared" si="2"/>
        <v>51.877172542877879</v>
      </c>
    </row>
    <row r="89" spans="1:9" s="42" customFormat="1" ht="21.75" customHeight="1" x14ac:dyDescent="0.25">
      <c r="B89" s="115" t="s">
        <v>154</v>
      </c>
      <c r="C89" s="118"/>
      <c r="D89" s="116"/>
      <c r="E89" s="95" t="s">
        <v>156</v>
      </c>
      <c r="F89" s="129">
        <v>52358</v>
      </c>
      <c r="G89" s="129">
        <v>52358</v>
      </c>
      <c r="H89" s="136">
        <v>27161.85</v>
      </c>
      <c r="I89" s="108">
        <f t="shared" si="2"/>
        <v>51.877172542877879</v>
      </c>
    </row>
    <row r="90" spans="1:9" s="42" customFormat="1" ht="21.75" customHeight="1" x14ac:dyDescent="0.25">
      <c r="B90" s="115">
        <v>32</v>
      </c>
      <c r="C90" s="114"/>
      <c r="D90" s="106"/>
      <c r="E90" s="111" t="s">
        <v>17</v>
      </c>
      <c r="F90" s="109">
        <f>(F91+F92+F93+F94+F95)</f>
        <v>52358</v>
      </c>
      <c r="G90" s="109">
        <f>(G91+G92+G93+G94+G95)</f>
        <v>52358</v>
      </c>
      <c r="H90" s="129">
        <f>(H91+H92+H93+H94+H95)</f>
        <v>27161.85</v>
      </c>
      <c r="I90" s="108">
        <f t="shared" si="2"/>
        <v>51.877172542877879</v>
      </c>
    </row>
    <row r="91" spans="1:9" s="42" customFormat="1" ht="25.5" customHeight="1" x14ac:dyDescent="0.25">
      <c r="A91" s="42" t="s">
        <v>109</v>
      </c>
      <c r="B91" s="113">
        <v>3211</v>
      </c>
      <c r="C91" s="114"/>
      <c r="D91" s="106"/>
      <c r="E91" s="93" t="s">
        <v>31</v>
      </c>
      <c r="F91" s="107">
        <v>265.45</v>
      </c>
      <c r="G91" s="107">
        <v>265.45</v>
      </c>
      <c r="H91" s="135">
        <v>0</v>
      </c>
      <c r="I91" s="108">
        <f t="shared" ref="I91:I116" si="3">H91/G91*100</f>
        <v>0</v>
      </c>
    </row>
    <row r="92" spans="1:9" s="42" customFormat="1" ht="23.25" customHeight="1" x14ac:dyDescent="0.25">
      <c r="B92" s="113">
        <v>3212</v>
      </c>
      <c r="C92" s="114"/>
      <c r="D92" s="106"/>
      <c r="E92" s="85" t="s">
        <v>79</v>
      </c>
      <c r="F92" s="107">
        <v>7200</v>
      </c>
      <c r="G92" s="107">
        <v>7200</v>
      </c>
      <c r="H92" s="135">
        <v>3472.05</v>
      </c>
      <c r="I92" s="108">
        <f t="shared" si="3"/>
        <v>48.22291666666667</v>
      </c>
    </row>
    <row r="93" spans="1:9" s="42" customFormat="1" ht="24.75" customHeight="1" x14ac:dyDescent="0.25">
      <c r="B93" s="113">
        <v>3213</v>
      </c>
      <c r="C93" s="114"/>
      <c r="D93" s="106"/>
      <c r="E93" s="85" t="s">
        <v>80</v>
      </c>
      <c r="F93" s="107">
        <v>265.45</v>
      </c>
      <c r="G93" s="107">
        <v>265.45</v>
      </c>
      <c r="H93" s="135">
        <v>0</v>
      </c>
      <c r="I93" s="108">
        <f t="shared" si="3"/>
        <v>0</v>
      </c>
    </row>
    <row r="94" spans="1:9" s="42" customFormat="1" ht="24" customHeight="1" x14ac:dyDescent="0.25">
      <c r="B94" s="113">
        <v>3223</v>
      </c>
      <c r="C94" s="114"/>
      <c r="D94" s="106"/>
      <c r="E94" s="85" t="s">
        <v>84</v>
      </c>
      <c r="F94" s="107">
        <v>42437.17</v>
      </c>
      <c r="G94" s="107">
        <v>42437.17</v>
      </c>
      <c r="H94" s="135">
        <v>23689.8</v>
      </c>
      <c r="I94" s="108">
        <f t="shared" si="3"/>
        <v>55.823232322042216</v>
      </c>
    </row>
    <row r="95" spans="1:9" s="42" customFormat="1" ht="24" customHeight="1" x14ac:dyDescent="0.25">
      <c r="B95" s="113">
        <v>3236</v>
      </c>
      <c r="C95" s="114"/>
      <c r="D95" s="106"/>
      <c r="E95" s="85" t="s">
        <v>93</v>
      </c>
      <c r="F95" s="107">
        <v>2189.9299999999998</v>
      </c>
      <c r="G95" s="107">
        <v>2189.9299999999998</v>
      </c>
      <c r="H95" s="135">
        <v>0</v>
      </c>
      <c r="I95" s="108">
        <f t="shared" si="3"/>
        <v>0</v>
      </c>
    </row>
    <row r="96" spans="1:9" s="42" customFormat="1" ht="24" customHeight="1" x14ac:dyDescent="0.25">
      <c r="B96" s="173" t="s">
        <v>157</v>
      </c>
      <c r="C96" s="174"/>
      <c r="D96" s="175"/>
      <c r="E96" s="106" t="s">
        <v>158</v>
      </c>
      <c r="F96" s="129">
        <v>4721</v>
      </c>
      <c r="G96" s="129">
        <v>4721</v>
      </c>
      <c r="H96" s="136">
        <v>0</v>
      </c>
      <c r="I96" s="108">
        <f t="shared" si="3"/>
        <v>0</v>
      </c>
    </row>
    <row r="97" spans="2:9" s="42" customFormat="1" ht="24" customHeight="1" x14ac:dyDescent="0.25">
      <c r="B97" s="115" t="s">
        <v>154</v>
      </c>
      <c r="C97" s="118"/>
      <c r="D97" s="116"/>
      <c r="E97" s="116" t="s">
        <v>156</v>
      </c>
      <c r="F97" s="129">
        <v>4721</v>
      </c>
      <c r="G97" s="129">
        <v>4721</v>
      </c>
      <c r="H97" s="136">
        <v>0</v>
      </c>
      <c r="I97" s="108">
        <f t="shared" si="3"/>
        <v>0</v>
      </c>
    </row>
    <row r="98" spans="2:9" s="42" customFormat="1" ht="24" customHeight="1" x14ac:dyDescent="0.25">
      <c r="B98" s="115">
        <v>32</v>
      </c>
      <c r="C98" s="114"/>
      <c r="D98" s="106"/>
      <c r="E98" s="111" t="s">
        <v>17</v>
      </c>
      <c r="F98" s="109">
        <f>(F99+F100)</f>
        <v>4721</v>
      </c>
      <c r="G98" s="109">
        <f>(G99+G100)</f>
        <v>4721</v>
      </c>
      <c r="H98" s="129">
        <f>(H99+H100)</f>
        <v>0</v>
      </c>
      <c r="I98" s="108">
        <f t="shared" si="3"/>
        <v>0</v>
      </c>
    </row>
    <row r="99" spans="2:9" s="42" customFormat="1" ht="26.25" customHeight="1" x14ac:dyDescent="0.25">
      <c r="B99" s="113">
        <v>3224</v>
      </c>
      <c r="C99" s="114"/>
      <c r="D99" s="106"/>
      <c r="E99" s="85" t="s">
        <v>85</v>
      </c>
      <c r="F99" s="107">
        <v>950</v>
      </c>
      <c r="G99" s="107">
        <v>950</v>
      </c>
      <c r="H99" s="135">
        <v>0</v>
      </c>
      <c r="I99" s="108">
        <f t="shared" si="3"/>
        <v>0</v>
      </c>
    </row>
    <row r="100" spans="2:9" s="42" customFormat="1" ht="26.25" customHeight="1" x14ac:dyDescent="0.25">
      <c r="B100" s="113">
        <v>3232</v>
      </c>
      <c r="C100" s="114"/>
      <c r="D100" s="106"/>
      <c r="E100" s="85" t="s">
        <v>90</v>
      </c>
      <c r="F100" s="107">
        <v>3771</v>
      </c>
      <c r="G100" s="107">
        <v>3771</v>
      </c>
      <c r="H100" s="135">
        <v>0</v>
      </c>
      <c r="I100" s="108">
        <f t="shared" si="3"/>
        <v>0</v>
      </c>
    </row>
    <row r="101" spans="2:9" s="42" customFormat="1" ht="26.25" customHeight="1" x14ac:dyDescent="0.25">
      <c r="B101" s="122" t="s">
        <v>184</v>
      </c>
      <c r="C101" s="123"/>
      <c r="D101" s="124"/>
      <c r="E101" s="117" t="s">
        <v>185</v>
      </c>
      <c r="F101" s="107">
        <v>0</v>
      </c>
      <c r="G101" s="107">
        <v>0</v>
      </c>
      <c r="H101" s="136">
        <v>311.37</v>
      </c>
      <c r="I101" s="108">
        <v>0</v>
      </c>
    </row>
    <row r="102" spans="2:9" s="42" customFormat="1" ht="33.75" customHeight="1" x14ac:dyDescent="0.25">
      <c r="B102" s="122" t="s">
        <v>186</v>
      </c>
      <c r="C102" s="123"/>
      <c r="D102" s="124"/>
      <c r="E102" s="117" t="s">
        <v>185</v>
      </c>
      <c r="F102" s="107">
        <v>0</v>
      </c>
      <c r="G102" s="107">
        <v>0</v>
      </c>
      <c r="H102" s="136">
        <v>311.37</v>
      </c>
      <c r="I102" s="108">
        <v>0</v>
      </c>
    </row>
    <row r="103" spans="2:9" s="42" customFormat="1" ht="26.25" customHeight="1" x14ac:dyDescent="0.25">
      <c r="B103" s="122" t="s">
        <v>187</v>
      </c>
      <c r="C103" s="123"/>
      <c r="D103" s="124"/>
      <c r="E103" s="117" t="s">
        <v>188</v>
      </c>
      <c r="F103" s="107">
        <v>0</v>
      </c>
      <c r="G103" s="107">
        <v>0</v>
      </c>
      <c r="H103" s="135">
        <v>311.37</v>
      </c>
      <c r="I103" s="108">
        <v>0</v>
      </c>
    </row>
    <row r="104" spans="2:9" s="42" customFormat="1" ht="26.25" customHeight="1" x14ac:dyDescent="0.25">
      <c r="B104" s="122" t="s">
        <v>189</v>
      </c>
      <c r="C104" s="123"/>
      <c r="D104" s="124"/>
      <c r="E104" s="117" t="s">
        <v>190</v>
      </c>
      <c r="F104" s="107">
        <v>0</v>
      </c>
      <c r="G104" s="107">
        <v>0</v>
      </c>
      <c r="H104" s="135">
        <v>311.37</v>
      </c>
      <c r="I104" s="108">
        <v>0</v>
      </c>
    </row>
    <row r="105" spans="2:9" s="42" customFormat="1" ht="26.25" customHeight="1" x14ac:dyDescent="0.25">
      <c r="B105" s="125" t="s">
        <v>191</v>
      </c>
      <c r="C105" s="126"/>
      <c r="D105" s="127"/>
      <c r="E105" s="119" t="s">
        <v>192</v>
      </c>
      <c r="F105" s="109">
        <v>0</v>
      </c>
      <c r="G105" s="109">
        <v>0</v>
      </c>
      <c r="H105" s="136">
        <v>311.37</v>
      </c>
      <c r="I105" s="108">
        <v>0</v>
      </c>
    </row>
    <row r="106" spans="2:9" s="42" customFormat="1" ht="26.25" customHeight="1" x14ac:dyDescent="0.25">
      <c r="B106" s="125">
        <v>32</v>
      </c>
      <c r="C106" s="126"/>
      <c r="D106" s="127"/>
      <c r="E106" s="119" t="s">
        <v>17</v>
      </c>
      <c r="F106" s="109">
        <v>0</v>
      </c>
      <c r="G106" s="109">
        <v>0</v>
      </c>
      <c r="H106" s="136">
        <v>311.37</v>
      </c>
      <c r="I106" s="108">
        <v>0</v>
      </c>
    </row>
    <row r="107" spans="2:9" s="42" customFormat="1" ht="26.25" customHeight="1" x14ac:dyDescent="0.25">
      <c r="B107" s="122">
        <v>3222</v>
      </c>
      <c r="C107" s="123"/>
      <c r="D107" s="124"/>
      <c r="E107" s="117" t="s">
        <v>83</v>
      </c>
      <c r="F107" s="107">
        <v>0</v>
      </c>
      <c r="G107" s="107">
        <v>0</v>
      </c>
      <c r="H107" s="135">
        <v>311.37</v>
      </c>
      <c r="I107" s="108">
        <v>0</v>
      </c>
    </row>
    <row r="108" spans="2:9" s="42" customFormat="1" ht="26.25" customHeight="1" x14ac:dyDescent="0.25">
      <c r="B108" s="173" t="s">
        <v>159</v>
      </c>
      <c r="C108" s="174"/>
      <c r="D108" s="175"/>
      <c r="E108" s="117" t="s">
        <v>160</v>
      </c>
      <c r="F108" s="109">
        <v>0</v>
      </c>
      <c r="G108" s="109">
        <v>0</v>
      </c>
      <c r="H108" s="136">
        <v>0</v>
      </c>
      <c r="I108" s="108">
        <v>0</v>
      </c>
    </row>
    <row r="109" spans="2:9" s="42" customFormat="1" ht="26.25" customHeight="1" x14ac:dyDescent="0.25">
      <c r="B109" s="173" t="s">
        <v>161</v>
      </c>
      <c r="C109" s="174"/>
      <c r="D109" s="175"/>
      <c r="E109" s="117" t="s">
        <v>162</v>
      </c>
      <c r="F109" s="109">
        <v>0</v>
      </c>
      <c r="G109" s="109">
        <v>0</v>
      </c>
      <c r="H109" s="136">
        <v>0</v>
      </c>
      <c r="I109" s="108">
        <v>0</v>
      </c>
    </row>
    <row r="110" spans="2:9" s="42" customFormat="1" ht="26.25" customHeight="1" x14ac:dyDescent="0.25">
      <c r="B110" s="173" t="s">
        <v>147</v>
      </c>
      <c r="C110" s="174"/>
      <c r="D110" s="175"/>
      <c r="E110" s="117" t="s">
        <v>163</v>
      </c>
      <c r="F110" s="109">
        <v>0</v>
      </c>
      <c r="G110" s="109">
        <v>0</v>
      </c>
      <c r="H110" s="136">
        <v>0</v>
      </c>
      <c r="I110" s="108">
        <v>0</v>
      </c>
    </row>
    <row r="111" spans="2:9" s="42" customFormat="1" ht="26.25" customHeight="1" x14ac:dyDescent="0.25">
      <c r="B111" s="115" t="s">
        <v>164</v>
      </c>
      <c r="C111" s="114"/>
      <c r="D111" s="106"/>
      <c r="E111" s="119" t="s">
        <v>165</v>
      </c>
      <c r="F111" s="109">
        <v>0</v>
      </c>
      <c r="G111" s="109">
        <v>0</v>
      </c>
      <c r="H111" s="136">
        <v>0</v>
      </c>
      <c r="I111" s="108">
        <v>0</v>
      </c>
    </row>
    <row r="112" spans="2:9" s="42" customFormat="1" ht="26.25" customHeight="1" x14ac:dyDescent="0.25">
      <c r="B112" s="113">
        <v>3232</v>
      </c>
      <c r="C112" s="114"/>
      <c r="D112" s="106"/>
      <c r="E112" s="85" t="s">
        <v>90</v>
      </c>
      <c r="F112" s="107">
        <v>0</v>
      </c>
      <c r="G112" s="107">
        <v>0</v>
      </c>
      <c r="H112" s="135">
        <v>0</v>
      </c>
      <c r="I112" s="108">
        <v>0</v>
      </c>
    </row>
    <row r="113" spans="2:9" s="42" customFormat="1" ht="26.25" customHeight="1" x14ac:dyDescent="0.25">
      <c r="B113" s="125" t="s">
        <v>179</v>
      </c>
      <c r="C113" s="126"/>
      <c r="D113" s="127"/>
      <c r="E113" s="95" t="s">
        <v>180</v>
      </c>
      <c r="F113" s="109">
        <v>995721.06</v>
      </c>
      <c r="G113" s="109">
        <v>995721.06</v>
      </c>
      <c r="H113" s="135">
        <v>0</v>
      </c>
      <c r="I113" s="108">
        <f t="shared" si="3"/>
        <v>0</v>
      </c>
    </row>
    <row r="114" spans="2:9" s="42" customFormat="1" ht="26.25" customHeight="1" x14ac:dyDescent="0.25">
      <c r="B114" s="122" t="s">
        <v>181</v>
      </c>
      <c r="C114" s="114"/>
      <c r="D114" s="106"/>
      <c r="E114" s="85" t="s">
        <v>182</v>
      </c>
      <c r="F114" s="109">
        <v>300</v>
      </c>
      <c r="G114" s="109">
        <v>300</v>
      </c>
      <c r="H114" s="110">
        <v>124.12</v>
      </c>
      <c r="I114" s="108">
        <f t="shared" si="3"/>
        <v>41.373333333333335</v>
      </c>
    </row>
    <row r="115" spans="2:9" ht="15.75" x14ac:dyDescent="0.25">
      <c r="B115" s="130" t="s">
        <v>164</v>
      </c>
      <c r="C115" s="130"/>
      <c r="D115" s="130"/>
      <c r="E115" s="131" t="s">
        <v>165</v>
      </c>
      <c r="F115" s="110">
        <v>300</v>
      </c>
      <c r="G115" s="110">
        <v>300</v>
      </c>
      <c r="H115" s="137">
        <v>124.12</v>
      </c>
      <c r="I115" s="108">
        <f t="shared" si="3"/>
        <v>41.373333333333335</v>
      </c>
    </row>
    <row r="116" spans="2:9" x14ac:dyDescent="0.25">
      <c r="B116" s="132">
        <v>4241</v>
      </c>
      <c r="C116" s="31"/>
      <c r="D116" s="31"/>
      <c r="E116" s="133" t="s">
        <v>113</v>
      </c>
      <c r="F116" s="108">
        <v>300</v>
      </c>
      <c r="G116" s="108">
        <v>300</v>
      </c>
      <c r="H116" s="132">
        <v>124.12</v>
      </c>
      <c r="I116" s="108">
        <f t="shared" si="3"/>
        <v>41.373333333333335</v>
      </c>
    </row>
    <row r="120" spans="2:9" x14ac:dyDescent="0.25">
      <c r="B120" s="67" t="s">
        <v>193</v>
      </c>
      <c r="F120" t="s">
        <v>166</v>
      </c>
      <c r="H120" t="s">
        <v>167</v>
      </c>
    </row>
    <row r="121" spans="2:9" x14ac:dyDescent="0.25">
      <c r="B121" s="67" t="s">
        <v>194</v>
      </c>
    </row>
    <row r="122" spans="2:9" x14ac:dyDescent="0.25">
      <c r="B122" s="67" t="s">
        <v>195</v>
      </c>
    </row>
  </sheetData>
  <mergeCells count="24">
    <mergeCell ref="B14:D14"/>
    <mergeCell ref="B11:D11"/>
    <mergeCell ref="B13:D13"/>
    <mergeCell ref="B23:D23"/>
    <mergeCell ref="B2:I2"/>
    <mergeCell ref="B10:D10"/>
    <mergeCell ref="B12:D12"/>
    <mergeCell ref="B4:I4"/>
    <mergeCell ref="B6:E6"/>
    <mergeCell ref="B7:E7"/>
    <mergeCell ref="B8:D8"/>
    <mergeCell ref="B9:D9"/>
    <mergeCell ref="B108:D108"/>
    <mergeCell ref="B109:D109"/>
    <mergeCell ref="B110:D110"/>
    <mergeCell ref="B74:D74"/>
    <mergeCell ref="B75:D75"/>
    <mergeCell ref="B76:D76"/>
    <mergeCell ref="B87:D87"/>
    <mergeCell ref="B24:D24"/>
    <mergeCell ref="B25:D25"/>
    <mergeCell ref="B26:D26"/>
    <mergeCell ref="B88:D88"/>
    <mergeCell ref="B96:D96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N14" sqref="N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44" t="s">
        <v>68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5.75" customHeight="1" x14ac:dyDescent="0.25">
      <c r="B3" s="144" t="s">
        <v>35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81" t="s">
        <v>6</v>
      </c>
      <c r="C5" s="182"/>
      <c r="D5" s="182"/>
      <c r="E5" s="182"/>
      <c r="F5" s="183"/>
      <c r="G5" s="41" t="s">
        <v>60</v>
      </c>
      <c r="H5" s="40" t="s">
        <v>49</v>
      </c>
      <c r="I5" s="41" t="s">
        <v>48</v>
      </c>
      <c r="J5" s="41" t="s">
        <v>61</v>
      </c>
      <c r="K5" s="41" t="s">
        <v>21</v>
      </c>
      <c r="L5" s="41" t="s">
        <v>47</v>
      </c>
    </row>
    <row r="6" spans="2:12" x14ac:dyDescent="0.25">
      <c r="B6" s="181">
        <v>1</v>
      </c>
      <c r="C6" s="182"/>
      <c r="D6" s="182"/>
      <c r="E6" s="182"/>
      <c r="F6" s="183"/>
      <c r="G6" s="41">
        <v>2</v>
      </c>
      <c r="H6" s="41">
        <v>3</v>
      </c>
      <c r="I6" s="41">
        <v>4</v>
      </c>
      <c r="J6" s="41">
        <v>5</v>
      </c>
      <c r="K6" s="41" t="s">
        <v>23</v>
      </c>
      <c r="L6" s="41" t="s">
        <v>24</v>
      </c>
    </row>
    <row r="7" spans="2:12" ht="25.5" x14ac:dyDescent="0.25">
      <c r="B7" s="7">
        <v>8</v>
      </c>
      <c r="C7" s="7"/>
      <c r="D7" s="7"/>
      <c r="E7" s="7"/>
      <c r="F7" s="7" t="s">
        <v>13</v>
      </c>
      <c r="G7" s="5"/>
      <c r="H7" s="5"/>
      <c r="I7" s="5"/>
      <c r="J7" s="31"/>
      <c r="K7" s="31"/>
      <c r="L7" s="31"/>
    </row>
    <row r="8" spans="2:12" x14ac:dyDescent="0.25">
      <c r="B8" s="7"/>
      <c r="C8" s="12">
        <v>84</v>
      </c>
      <c r="D8" s="12"/>
      <c r="E8" s="12"/>
      <c r="F8" s="12" t="s">
        <v>18</v>
      </c>
      <c r="G8" s="5"/>
      <c r="H8" s="5"/>
      <c r="I8" s="5"/>
      <c r="J8" s="31"/>
      <c r="K8" s="31"/>
      <c r="L8" s="31"/>
    </row>
    <row r="9" spans="2:12" ht="51" x14ac:dyDescent="0.25">
      <c r="B9" s="8"/>
      <c r="C9" s="8"/>
      <c r="D9" s="8">
        <v>841</v>
      </c>
      <c r="E9" s="8"/>
      <c r="F9" s="32" t="s">
        <v>36</v>
      </c>
      <c r="G9" s="5"/>
      <c r="H9" s="5"/>
      <c r="I9" s="5"/>
      <c r="J9" s="31"/>
      <c r="K9" s="31"/>
      <c r="L9" s="31"/>
    </row>
    <row r="10" spans="2:12" ht="25.5" x14ac:dyDescent="0.25">
      <c r="B10" s="8"/>
      <c r="C10" s="8"/>
      <c r="D10" s="8"/>
      <c r="E10" s="8">
        <v>8413</v>
      </c>
      <c r="F10" s="32" t="s">
        <v>37</v>
      </c>
      <c r="G10" s="5"/>
      <c r="H10" s="5"/>
      <c r="I10" s="5"/>
      <c r="J10" s="31"/>
      <c r="K10" s="31"/>
      <c r="L10" s="31"/>
    </row>
    <row r="11" spans="2:12" x14ac:dyDescent="0.25">
      <c r="B11" s="8"/>
      <c r="C11" s="8"/>
      <c r="D11" s="8"/>
      <c r="E11" s="9" t="s">
        <v>27</v>
      </c>
      <c r="F11" s="14"/>
      <c r="G11" s="5"/>
      <c r="H11" s="5"/>
      <c r="I11" s="5"/>
      <c r="J11" s="31"/>
      <c r="K11" s="31"/>
      <c r="L11" s="31"/>
    </row>
    <row r="12" spans="2:12" ht="25.5" x14ac:dyDescent="0.25">
      <c r="B12" s="10">
        <v>5</v>
      </c>
      <c r="C12" s="11"/>
      <c r="D12" s="11"/>
      <c r="E12" s="11"/>
      <c r="F12" s="25" t="s">
        <v>14</v>
      </c>
      <c r="G12" s="5"/>
      <c r="H12" s="5"/>
      <c r="I12" s="5"/>
      <c r="J12" s="31"/>
      <c r="K12" s="31"/>
      <c r="L12" s="31"/>
    </row>
    <row r="13" spans="2:12" ht="25.5" x14ac:dyDescent="0.25">
      <c r="B13" s="12"/>
      <c r="C13" s="12">
        <v>54</v>
      </c>
      <c r="D13" s="12"/>
      <c r="E13" s="12"/>
      <c r="F13" s="26" t="s">
        <v>19</v>
      </c>
      <c r="G13" s="5"/>
      <c r="H13" s="5"/>
      <c r="I13" s="6"/>
      <c r="J13" s="31"/>
      <c r="K13" s="31"/>
      <c r="L13" s="31"/>
    </row>
    <row r="14" spans="2:12" ht="63.75" x14ac:dyDescent="0.25">
      <c r="B14" s="12"/>
      <c r="C14" s="12"/>
      <c r="D14" s="12">
        <v>541</v>
      </c>
      <c r="E14" s="32"/>
      <c r="F14" s="32" t="s">
        <v>38</v>
      </c>
      <c r="G14" s="5"/>
      <c r="H14" s="5"/>
      <c r="I14" s="6"/>
      <c r="J14" s="31"/>
      <c r="K14" s="31"/>
      <c r="L14" s="31"/>
    </row>
    <row r="15" spans="2:12" ht="38.25" x14ac:dyDescent="0.25">
      <c r="B15" s="12"/>
      <c r="C15" s="12"/>
      <c r="D15" s="12"/>
      <c r="E15" s="32">
        <v>5413</v>
      </c>
      <c r="F15" s="32" t="s">
        <v>39</v>
      </c>
      <c r="G15" s="5"/>
      <c r="H15" s="5"/>
      <c r="I15" s="6"/>
      <c r="J15" s="31"/>
      <c r="K15" s="31"/>
      <c r="L15" s="31"/>
    </row>
    <row r="16" spans="2:12" x14ac:dyDescent="0.25">
      <c r="B16" s="13" t="s">
        <v>20</v>
      </c>
      <c r="C16" s="11"/>
      <c r="D16" s="11"/>
      <c r="E16" s="11"/>
      <c r="F16" s="25" t="s">
        <v>27</v>
      </c>
      <c r="G16" s="5"/>
      <c r="H16" s="5"/>
      <c r="I16" s="5"/>
      <c r="J16" s="31"/>
      <c r="K16" s="31"/>
      <c r="L16" s="31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3"/>
  <sheetViews>
    <sheetView workbookViewId="0">
      <selection activeCell="H14" sqref="H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4" t="s">
        <v>43</v>
      </c>
      <c r="C2" s="144"/>
      <c r="D2" s="144"/>
      <c r="E2" s="144"/>
      <c r="F2" s="144"/>
      <c r="G2" s="144"/>
      <c r="H2" s="144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0" t="s">
        <v>6</v>
      </c>
      <c r="C4" s="40" t="s">
        <v>69</v>
      </c>
      <c r="D4" s="40" t="s">
        <v>49</v>
      </c>
      <c r="E4" s="40" t="s">
        <v>46</v>
      </c>
      <c r="F4" s="40" t="s">
        <v>70</v>
      </c>
      <c r="G4" s="40" t="s">
        <v>21</v>
      </c>
      <c r="H4" s="40" t="s">
        <v>47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23</v>
      </c>
      <c r="H5" s="40" t="s">
        <v>24</v>
      </c>
    </row>
    <row r="6" spans="2:8" ht="15.75" customHeight="1" x14ac:dyDescent="0.25">
      <c r="B6" s="7" t="s">
        <v>32</v>
      </c>
      <c r="C6" s="5"/>
      <c r="D6" s="5"/>
      <c r="E6" s="5"/>
      <c r="F6" s="31"/>
      <c r="G6" s="31"/>
      <c r="H6" s="31"/>
    </row>
    <row r="7" spans="2:8" ht="15.75" customHeight="1" x14ac:dyDescent="0.25">
      <c r="B7" s="7" t="s">
        <v>8</v>
      </c>
      <c r="C7" s="5"/>
      <c r="D7" s="5"/>
      <c r="E7" s="5"/>
      <c r="F7" s="31"/>
      <c r="G7" s="31"/>
      <c r="H7" s="31"/>
    </row>
    <row r="8" spans="2:8" ht="25.5" x14ac:dyDescent="0.25">
      <c r="B8" s="14" t="s">
        <v>9</v>
      </c>
      <c r="C8" s="5"/>
      <c r="D8" s="5"/>
      <c r="E8" s="5"/>
      <c r="F8" s="31"/>
      <c r="G8" s="31"/>
      <c r="H8" s="31"/>
    </row>
    <row r="9" spans="2:8" x14ac:dyDescent="0.25">
      <c r="B9" s="34" t="s">
        <v>10</v>
      </c>
      <c r="C9" s="5"/>
      <c r="D9" s="5"/>
      <c r="E9" s="5"/>
      <c r="F9" s="31"/>
      <c r="G9" s="31"/>
      <c r="H9" s="31"/>
    </row>
    <row r="10" spans="2:8" x14ac:dyDescent="0.25">
      <c r="B10" s="13" t="s">
        <v>20</v>
      </c>
      <c r="C10" s="5"/>
      <c r="D10" s="5"/>
      <c r="E10" s="5"/>
      <c r="F10" s="31"/>
      <c r="G10" s="31"/>
      <c r="H10" s="31"/>
    </row>
    <row r="11" spans="2:8" x14ac:dyDescent="0.25">
      <c r="B11" s="7" t="s">
        <v>11</v>
      </c>
      <c r="C11" s="5"/>
      <c r="D11" s="5"/>
      <c r="E11" s="6"/>
      <c r="F11" s="31"/>
      <c r="G11" s="31"/>
      <c r="H11" s="31"/>
    </row>
    <row r="12" spans="2:8" ht="25.5" x14ac:dyDescent="0.25">
      <c r="B12" s="33" t="s">
        <v>12</v>
      </c>
      <c r="C12" s="5"/>
      <c r="D12" s="5"/>
      <c r="E12" s="6"/>
      <c r="F12" s="31"/>
      <c r="G12" s="31"/>
      <c r="H12" s="31"/>
    </row>
    <row r="13" spans="2:8" x14ac:dyDescent="0.25">
      <c r="B13" s="12" t="s">
        <v>20</v>
      </c>
      <c r="C13" s="5"/>
      <c r="D13" s="5"/>
      <c r="E13" s="6"/>
      <c r="F13" s="31"/>
      <c r="G13" s="31"/>
      <c r="H13" s="3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4"/>
  <sheetViews>
    <sheetView tabSelected="1" workbookViewId="0">
      <selection activeCell="E5" sqref="E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3" t="s">
        <v>40</v>
      </c>
      <c r="C2" s="143"/>
      <c r="D2" s="143"/>
      <c r="E2" s="143"/>
      <c r="F2" s="143"/>
      <c r="G2" s="143"/>
      <c r="H2" s="143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0" t="s">
        <v>6</v>
      </c>
      <c r="C4" s="40" t="s">
        <v>61</v>
      </c>
      <c r="D4" s="40" t="s">
        <v>169</v>
      </c>
      <c r="E4" s="40" t="s">
        <v>172</v>
      </c>
      <c r="F4" s="40" t="s">
        <v>168</v>
      </c>
      <c r="G4" s="40" t="s">
        <v>21</v>
      </c>
      <c r="H4" s="40" t="s">
        <v>47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23</v>
      </c>
      <c r="H5" s="40" t="s">
        <v>24</v>
      </c>
    </row>
    <row r="6" spans="2:8" x14ac:dyDescent="0.25">
      <c r="B6" s="7" t="s">
        <v>41</v>
      </c>
      <c r="C6" s="5"/>
      <c r="D6" s="5"/>
      <c r="E6" s="6"/>
      <c r="F6" s="31">
        <v>432617.1</v>
      </c>
      <c r="G6" s="31"/>
      <c r="H6" s="31"/>
    </row>
    <row r="7" spans="2:8" x14ac:dyDescent="0.25">
      <c r="B7" s="7" t="s">
        <v>125</v>
      </c>
      <c r="C7" s="56">
        <v>21218.18</v>
      </c>
      <c r="D7" s="47">
        <v>35000</v>
      </c>
      <c r="E7" s="47">
        <v>35000</v>
      </c>
      <c r="F7" s="58">
        <v>23864.23</v>
      </c>
      <c r="G7" s="57">
        <f>F7/C7*100</f>
        <v>112.47067373356244</v>
      </c>
      <c r="H7" s="57">
        <f>F7/E7*100</f>
        <v>68.183514285714281</v>
      </c>
    </row>
    <row r="8" spans="2:8" x14ac:dyDescent="0.25">
      <c r="B8" s="12" t="s">
        <v>126</v>
      </c>
      <c r="C8" s="55">
        <v>21218.18</v>
      </c>
      <c r="D8" s="43">
        <v>35000</v>
      </c>
      <c r="E8" s="43">
        <v>35000</v>
      </c>
      <c r="F8" s="57">
        <v>23864.23</v>
      </c>
      <c r="G8" s="57">
        <f>F8/C8*100</f>
        <v>112.47067373356244</v>
      </c>
      <c r="H8" s="57">
        <f>F8/E8*100</f>
        <v>68.183514285714281</v>
      </c>
    </row>
    <row r="9" spans="2:8" ht="25.5" x14ac:dyDescent="0.25">
      <c r="B9" s="7" t="s">
        <v>127</v>
      </c>
      <c r="C9" s="56">
        <v>36450.480000000003</v>
      </c>
      <c r="D9" s="47">
        <v>78635.37</v>
      </c>
      <c r="E9" s="47">
        <v>78635.37</v>
      </c>
      <c r="F9" s="58">
        <v>48171.48</v>
      </c>
      <c r="G9" s="57">
        <f>F9/C9*100</f>
        <v>132.15595514791573</v>
      </c>
      <c r="H9" s="57">
        <f>F9/E9*100</f>
        <v>61.259303542413555</v>
      </c>
    </row>
    <row r="10" spans="2:8" x14ac:dyDescent="0.25">
      <c r="B10" s="12" t="s">
        <v>131</v>
      </c>
      <c r="C10" s="55">
        <v>36450.480000000003</v>
      </c>
      <c r="D10" s="43">
        <v>78635.37</v>
      </c>
      <c r="E10" s="43">
        <v>78635.37</v>
      </c>
      <c r="F10" s="57">
        <v>48171.48</v>
      </c>
      <c r="G10" s="57">
        <f>F10/C10*100</f>
        <v>132.15595514791573</v>
      </c>
      <c r="H10" s="57">
        <f>F10/E10*100</f>
        <v>61.259303542413555</v>
      </c>
    </row>
    <row r="11" spans="2:8" x14ac:dyDescent="0.25">
      <c r="B11" s="7" t="s">
        <v>135</v>
      </c>
      <c r="C11" s="55">
        <v>0</v>
      </c>
      <c r="D11" s="47">
        <v>1327.22</v>
      </c>
      <c r="E11" s="47">
        <v>1327.22</v>
      </c>
      <c r="F11" s="58">
        <v>0</v>
      </c>
      <c r="G11" s="57">
        <v>0</v>
      </c>
      <c r="H11" s="57">
        <v>0</v>
      </c>
    </row>
    <row r="12" spans="2:8" x14ac:dyDescent="0.25">
      <c r="B12" s="12" t="s">
        <v>134</v>
      </c>
      <c r="C12" s="55">
        <v>0</v>
      </c>
      <c r="D12" s="43">
        <v>1327.22</v>
      </c>
      <c r="E12" s="43">
        <v>1327.22</v>
      </c>
      <c r="F12" s="57">
        <v>0</v>
      </c>
      <c r="G12" s="57">
        <v>0</v>
      </c>
      <c r="H12" s="57">
        <v>0</v>
      </c>
    </row>
    <row r="13" spans="2:8" x14ac:dyDescent="0.25">
      <c r="B13" s="7" t="s">
        <v>129</v>
      </c>
      <c r="C13" s="56">
        <v>234834.62</v>
      </c>
      <c r="D13" s="47">
        <v>704380.86</v>
      </c>
      <c r="E13" s="47">
        <v>704380.86</v>
      </c>
      <c r="F13" s="60">
        <v>294418.84000000003</v>
      </c>
      <c r="G13" s="57">
        <f>F13/C13*100</f>
        <v>125.37284323750903</v>
      </c>
      <c r="H13" s="57">
        <f>F13/E13*100</f>
        <v>41.798245341305844</v>
      </c>
    </row>
    <row r="14" spans="2:8" x14ac:dyDescent="0.25">
      <c r="B14" s="33" t="s">
        <v>130</v>
      </c>
      <c r="C14" s="55">
        <v>234834.62</v>
      </c>
      <c r="D14" s="43">
        <v>704380.86</v>
      </c>
      <c r="E14" s="43">
        <v>704380.86</v>
      </c>
      <c r="F14" s="61">
        <v>294418.84000000003</v>
      </c>
      <c r="G14" s="57">
        <f>F14/C14*100</f>
        <v>125.37284323750903</v>
      </c>
      <c r="H14" s="57">
        <f>F14/E14*100</f>
        <v>41.798245341305844</v>
      </c>
    </row>
    <row r="15" spans="2:8" x14ac:dyDescent="0.25">
      <c r="B15" s="7" t="s">
        <v>132</v>
      </c>
      <c r="C15" s="47">
        <v>59949.51</v>
      </c>
      <c r="D15" s="47">
        <v>1111331</v>
      </c>
      <c r="E15" s="47">
        <v>1111331</v>
      </c>
      <c r="F15" s="58">
        <v>66162.55</v>
      </c>
      <c r="G15" s="57">
        <f>F15/C15*100</f>
        <v>110.36378779409539</v>
      </c>
      <c r="H15" s="57">
        <f>F15/E15*100</f>
        <v>5.9534513119853578</v>
      </c>
    </row>
    <row r="16" spans="2:8" x14ac:dyDescent="0.25">
      <c r="B16" s="33" t="s">
        <v>133</v>
      </c>
      <c r="C16" s="43">
        <v>59949.51</v>
      </c>
      <c r="D16" s="43">
        <v>115610</v>
      </c>
      <c r="E16" s="43">
        <v>115610</v>
      </c>
      <c r="F16" s="59">
        <v>66162.55</v>
      </c>
      <c r="G16" s="57">
        <f>F16/C16*100</f>
        <v>110.36378779409539</v>
      </c>
      <c r="H16" s="57">
        <f>F16/E16*100</f>
        <v>57.229089179136764</v>
      </c>
    </row>
    <row r="17" spans="2:8" x14ac:dyDescent="0.25">
      <c r="B17" s="33" t="s">
        <v>133</v>
      </c>
      <c r="C17" s="43">
        <v>0</v>
      </c>
      <c r="D17" s="43">
        <v>995421.06</v>
      </c>
      <c r="E17" s="43">
        <v>995421.06</v>
      </c>
      <c r="F17" s="59">
        <v>0</v>
      </c>
      <c r="G17" s="57"/>
      <c r="H17" s="57"/>
    </row>
    <row r="18" spans="2:8" x14ac:dyDescent="0.25">
      <c r="B18" s="33"/>
      <c r="C18" s="43"/>
      <c r="D18" s="43"/>
      <c r="E18" s="43"/>
      <c r="F18" s="59"/>
      <c r="G18" s="57"/>
      <c r="H18" s="57"/>
    </row>
    <row r="19" spans="2:8" ht="15.75" customHeight="1" x14ac:dyDescent="0.25">
      <c r="B19" s="7" t="s">
        <v>42</v>
      </c>
      <c r="C19" s="5"/>
      <c r="D19" s="5"/>
      <c r="E19" s="5"/>
      <c r="F19" s="31">
        <v>398615.14</v>
      </c>
      <c r="G19" s="31"/>
      <c r="H19" s="31"/>
    </row>
    <row r="20" spans="2:8" ht="15.75" customHeight="1" x14ac:dyDescent="0.25">
      <c r="B20" s="7" t="s">
        <v>125</v>
      </c>
      <c r="C20" s="56">
        <v>13883.43</v>
      </c>
      <c r="D20" s="56">
        <v>35000</v>
      </c>
      <c r="E20" s="56">
        <v>35000</v>
      </c>
      <c r="F20" s="58">
        <v>10090.75</v>
      </c>
      <c r="G20" s="57">
        <f>F20/C20*100</f>
        <v>72.681966920278342</v>
      </c>
      <c r="H20" s="57">
        <f>F20/E20*100</f>
        <v>28.830714285714286</v>
      </c>
    </row>
    <row r="21" spans="2:8" x14ac:dyDescent="0.25">
      <c r="B21" s="12" t="s">
        <v>126</v>
      </c>
      <c r="C21" s="55">
        <v>13883.43</v>
      </c>
      <c r="D21" s="55">
        <v>35000</v>
      </c>
      <c r="E21" s="55">
        <v>35000</v>
      </c>
      <c r="F21" s="57">
        <v>10090.75</v>
      </c>
      <c r="G21" s="57">
        <f>F21/C21*100</f>
        <v>72.681966920278342</v>
      </c>
      <c r="H21" s="57">
        <f>F21/E21*100</f>
        <v>28.830714285714286</v>
      </c>
    </row>
    <row r="22" spans="2:8" ht="25.5" x14ac:dyDescent="0.25">
      <c r="B22" s="7" t="s">
        <v>127</v>
      </c>
      <c r="C22" s="56">
        <v>43660.3</v>
      </c>
      <c r="D22" s="47">
        <v>78635.37</v>
      </c>
      <c r="E22" s="47">
        <v>78635.37</v>
      </c>
      <c r="F22" s="58">
        <v>41829.699999999997</v>
      </c>
      <c r="G22" s="57">
        <f>F22/C22*100</f>
        <v>95.807174939246849</v>
      </c>
      <c r="H22" s="57">
        <f>F22/E22*100</f>
        <v>53.194510307511742</v>
      </c>
    </row>
    <row r="23" spans="2:8" x14ac:dyDescent="0.25">
      <c r="B23" s="12" t="s">
        <v>131</v>
      </c>
      <c r="C23" s="55">
        <v>43660.3</v>
      </c>
      <c r="D23" s="43">
        <v>78635.37</v>
      </c>
      <c r="E23" s="43">
        <v>78635.37</v>
      </c>
      <c r="F23" s="57">
        <v>41829.699999999997</v>
      </c>
      <c r="G23" s="57">
        <f>F23/C23*100</f>
        <v>95.807174939246849</v>
      </c>
      <c r="H23" s="57">
        <f>F23/E23*100</f>
        <v>53.194510307511742</v>
      </c>
    </row>
    <row r="24" spans="2:8" x14ac:dyDescent="0.25">
      <c r="B24" s="7" t="s">
        <v>135</v>
      </c>
      <c r="C24" s="55">
        <v>0</v>
      </c>
      <c r="D24" s="47">
        <v>1327.22</v>
      </c>
      <c r="E24" s="47">
        <v>1327.22</v>
      </c>
      <c r="F24" s="57">
        <v>0</v>
      </c>
      <c r="G24" s="57">
        <v>0</v>
      </c>
      <c r="H24" s="57">
        <v>0</v>
      </c>
    </row>
    <row r="25" spans="2:8" x14ac:dyDescent="0.25">
      <c r="B25" s="12" t="s">
        <v>134</v>
      </c>
      <c r="C25" s="55">
        <v>0</v>
      </c>
      <c r="D25" s="43">
        <v>1327.22</v>
      </c>
      <c r="E25" s="43">
        <v>1327.22</v>
      </c>
      <c r="F25" s="57">
        <v>0</v>
      </c>
      <c r="G25" s="57">
        <v>0</v>
      </c>
      <c r="H25" s="57">
        <v>0</v>
      </c>
    </row>
    <row r="26" spans="2:8" x14ac:dyDescent="0.25">
      <c r="B26" s="7" t="s">
        <v>129</v>
      </c>
      <c r="C26" s="56">
        <v>229879.88</v>
      </c>
      <c r="D26" s="47">
        <v>704380.86</v>
      </c>
      <c r="E26" s="47">
        <v>704380.86</v>
      </c>
      <c r="F26" s="58">
        <v>283976.95</v>
      </c>
      <c r="G26" s="57">
        <f>F26/C26*100</f>
        <v>123.53275545471836</v>
      </c>
      <c r="H26" s="57">
        <f>F26/E26*100</f>
        <v>40.315824311296595</v>
      </c>
    </row>
    <row r="27" spans="2:8" x14ac:dyDescent="0.25">
      <c r="B27" s="33" t="s">
        <v>130</v>
      </c>
      <c r="C27" s="55">
        <v>229879.88</v>
      </c>
      <c r="D27" s="43">
        <v>704380.86</v>
      </c>
      <c r="E27" s="43">
        <v>704380.86</v>
      </c>
      <c r="F27" s="57">
        <v>283976.95</v>
      </c>
      <c r="G27" s="57">
        <f>F27/C27*100</f>
        <v>123.53275545471836</v>
      </c>
      <c r="H27" s="57">
        <f>F27/E27*100</f>
        <v>40.315824311296595</v>
      </c>
    </row>
    <row r="28" spans="2:8" x14ac:dyDescent="0.25">
      <c r="B28" s="7" t="s">
        <v>132</v>
      </c>
      <c r="C28" s="56">
        <v>59949.51</v>
      </c>
      <c r="D28" s="56">
        <v>115610</v>
      </c>
      <c r="E28" s="56">
        <v>115610</v>
      </c>
      <c r="F28" s="58">
        <v>62717.74</v>
      </c>
      <c r="G28" s="57">
        <f>F28/C28*100</f>
        <v>104.61760237906866</v>
      </c>
      <c r="H28" s="57">
        <f>F28/E28*100</f>
        <v>54.249407490701493</v>
      </c>
    </row>
    <row r="29" spans="2:8" x14ac:dyDescent="0.25">
      <c r="B29" s="33" t="s">
        <v>133</v>
      </c>
      <c r="C29" s="55">
        <v>59949.51</v>
      </c>
      <c r="D29" s="55">
        <v>115610</v>
      </c>
      <c r="E29" s="55">
        <v>115610</v>
      </c>
      <c r="F29" s="59">
        <v>62717.71</v>
      </c>
      <c r="G29" s="57">
        <f>F29/C29*100</f>
        <v>104.61755233695823</v>
      </c>
      <c r="H29" s="57">
        <f>F29/E29*100</f>
        <v>54.249381541389155</v>
      </c>
    </row>
    <row r="30" spans="2:8" x14ac:dyDescent="0.25">
      <c r="B30" s="33" t="s">
        <v>133</v>
      </c>
      <c r="C30" s="56">
        <v>0</v>
      </c>
      <c r="D30" s="31">
        <v>995421.06</v>
      </c>
      <c r="E30" s="31">
        <v>995421.06</v>
      </c>
      <c r="F30" s="31">
        <v>0</v>
      </c>
      <c r="G30" s="31">
        <v>0</v>
      </c>
      <c r="H30" s="31">
        <f>F30/E30*100</f>
        <v>0</v>
      </c>
    </row>
    <row r="32" spans="2:8" x14ac:dyDescent="0.25">
      <c r="B32" s="67" t="s">
        <v>193</v>
      </c>
      <c r="F32" t="s">
        <v>167</v>
      </c>
    </row>
    <row r="33" spans="2:2" x14ac:dyDescent="0.25">
      <c r="B33" s="67" t="s">
        <v>194</v>
      </c>
    </row>
    <row r="34" spans="2:2" x14ac:dyDescent="0.25">
      <c r="B34" s="67" t="s">
        <v>195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"/>
  <sheetViews>
    <sheetView workbookViewId="0">
      <selection activeCell="E29" sqref="E29"/>
    </sheetView>
  </sheetViews>
  <sheetFormatPr defaultRowHeight="15" x14ac:dyDescent="0.25"/>
  <cols>
    <col min="11" max="11" width="127.85546875" customWidth="1"/>
  </cols>
  <sheetData>
    <row r="1" spans="1:11" ht="15.75" x14ac:dyDescent="0.25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.75" x14ac:dyDescent="0.25">
      <c r="A2" s="46"/>
      <c r="B2" s="16"/>
      <c r="C2" s="16"/>
      <c r="D2" s="16"/>
      <c r="E2" s="16"/>
      <c r="F2" s="17"/>
      <c r="G2" s="17"/>
      <c r="H2" s="17"/>
      <c r="I2" s="17"/>
      <c r="J2" s="17"/>
    </row>
    <row r="3" spans="1:11" x14ac:dyDescent="0.25">
      <c r="A3" s="185" t="s">
        <v>45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1" x14ac:dyDescent="0.25">
      <c r="A5" s="185" t="s">
        <v>66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61.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8" customHeight="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</row>
    <row r="8" spans="1:11" x14ac:dyDescent="0.25">
      <c r="A8" s="161" t="s">
        <v>72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53.25" customHeight="1" x14ac:dyDescent="0.25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</sheetData>
  <mergeCells count="6">
    <mergeCell ref="A8:K9"/>
    <mergeCell ref="A1:K1"/>
    <mergeCell ref="A3:K3"/>
    <mergeCell ref="A5:K6"/>
    <mergeCell ref="A7:E7"/>
    <mergeCell ref="F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Programska klasifikacija</vt:lpstr>
      <vt:lpstr>Račun financiranja </vt:lpstr>
      <vt:lpstr>Rashodi prema funkcijskoj k </vt:lpstr>
      <vt:lpstr>Račun fin prema izvorima f</vt:lpstr>
      <vt:lpstr>NAPUTAK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Paulina</cp:lastModifiedBy>
  <cp:lastPrinted>2024-07-11T11:50:44Z</cp:lastPrinted>
  <dcterms:created xsi:type="dcterms:W3CDTF">2022-08-12T12:51:27Z</dcterms:created>
  <dcterms:modified xsi:type="dcterms:W3CDTF">2024-07-12T08:45:04Z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